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2" i="1" l="1"/>
  <c r="M141" i="1"/>
  <c r="O12" i="1"/>
  <c r="O14" i="1"/>
  <c r="R689" i="1"/>
  <c r="Q689" i="1"/>
  <c r="P689" i="1"/>
  <c r="R688" i="1"/>
  <c r="Q688" i="1"/>
  <c r="P688" i="1"/>
  <c r="R686" i="1"/>
  <c r="Q686" i="1"/>
  <c r="P686" i="1"/>
  <c r="X684" i="1"/>
  <c r="X682" i="1" s="1"/>
  <c r="W684" i="1"/>
  <c r="V684" i="1"/>
  <c r="U684" i="1"/>
  <c r="U682" i="1" s="1"/>
  <c r="T684" i="1"/>
  <c r="T682" i="1" s="1"/>
  <c r="S684" i="1"/>
  <c r="Q684" i="1"/>
  <c r="O684" i="1"/>
  <c r="R684" i="1" s="1"/>
  <c r="N684" i="1"/>
  <c r="M684" i="1"/>
  <c r="L684" i="1"/>
  <c r="L682" i="1" s="1"/>
  <c r="K684" i="1"/>
  <c r="J684" i="1"/>
  <c r="I684" i="1"/>
  <c r="I682" i="1" s="1"/>
  <c r="H684" i="1"/>
  <c r="H682" i="1" s="1"/>
  <c r="G684" i="1"/>
  <c r="W682" i="1"/>
  <c r="V682" i="1"/>
  <c r="S682" i="1"/>
  <c r="O682" i="1"/>
  <c r="N682" i="1"/>
  <c r="K682" i="1"/>
  <c r="J682" i="1"/>
  <c r="G682" i="1"/>
  <c r="R681" i="1"/>
  <c r="Q681" i="1"/>
  <c r="P681" i="1"/>
  <c r="R680" i="1"/>
  <c r="Q680" i="1"/>
  <c r="P680" i="1"/>
  <c r="R679" i="1"/>
  <c r="Q679" i="1"/>
  <c r="P679" i="1"/>
  <c r="R678" i="1"/>
  <c r="Q678" i="1"/>
  <c r="P678" i="1"/>
  <c r="R676" i="1"/>
  <c r="Q676" i="1"/>
  <c r="P676" i="1"/>
  <c r="R674" i="1"/>
  <c r="Q674" i="1"/>
  <c r="P674" i="1"/>
  <c r="R673" i="1"/>
  <c r="Q673" i="1"/>
  <c r="P673" i="1"/>
  <c r="R672" i="1"/>
  <c r="Q672" i="1"/>
  <c r="P672" i="1"/>
  <c r="R671" i="1"/>
  <c r="Q671" i="1"/>
  <c r="P671" i="1"/>
  <c r="R670" i="1"/>
  <c r="Q670" i="1"/>
  <c r="P670" i="1"/>
  <c r="R669" i="1"/>
  <c r="Q669" i="1"/>
  <c r="P669" i="1"/>
  <c r="R668" i="1"/>
  <c r="Q668" i="1"/>
  <c r="P668" i="1"/>
  <c r="R667" i="1"/>
  <c r="Q667" i="1"/>
  <c r="P667" i="1"/>
  <c r="R666" i="1"/>
  <c r="Q666" i="1"/>
  <c r="P666" i="1"/>
  <c r="R665" i="1"/>
  <c r="Q665" i="1"/>
  <c r="P665" i="1"/>
  <c r="R664" i="1"/>
  <c r="Q664" i="1"/>
  <c r="P664" i="1"/>
  <c r="R663" i="1"/>
  <c r="Q663" i="1"/>
  <c r="P663" i="1"/>
  <c r="R662" i="1"/>
  <c r="Q662" i="1"/>
  <c r="P662" i="1"/>
  <c r="R661" i="1"/>
  <c r="Q661" i="1"/>
  <c r="P661" i="1"/>
  <c r="R660" i="1"/>
  <c r="Q660" i="1"/>
  <c r="P660" i="1"/>
  <c r="R659" i="1"/>
  <c r="Q659" i="1"/>
  <c r="P659" i="1"/>
  <c r="R658" i="1"/>
  <c r="Q658" i="1"/>
  <c r="P658" i="1"/>
  <c r="R657" i="1"/>
  <c r="Q657" i="1"/>
  <c r="P657" i="1"/>
  <c r="R656" i="1"/>
  <c r="Q656" i="1"/>
  <c r="P656" i="1"/>
  <c r="R655" i="1"/>
  <c r="Q655" i="1"/>
  <c r="P655" i="1"/>
  <c r="R654" i="1"/>
  <c r="Q654" i="1"/>
  <c r="P654" i="1"/>
  <c r="R653" i="1"/>
  <c r="Q653" i="1"/>
  <c r="P653" i="1"/>
  <c r="R652" i="1"/>
  <c r="Q652" i="1"/>
  <c r="P652" i="1"/>
  <c r="R651" i="1"/>
  <c r="Q651" i="1"/>
  <c r="P651" i="1"/>
  <c r="R650" i="1"/>
  <c r="Q650" i="1"/>
  <c r="P650" i="1"/>
  <c r="R649" i="1"/>
  <c r="Q649" i="1"/>
  <c r="P649" i="1"/>
  <c r="R648" i="1"/>
  <c r="Q648" i="1"/>
  <c r="P648" i="1"/>
  <c r="R647" i="1"/>
  <c r="Q647" i="1"/>
  <c r="P647" i="1"/>
  <c r="R646" i="1"/>
  <c r="Q646" i="1"/>
  <c r="P646" i="1"/>
  <c r="W644" i="1"/>
  <c r="V644" i="1"/>
  <c r="T644" i="1"/>
  <c r="S644" i="1" s="1"/>
  <c r="R644" i="1"/>
  <c r="Q644" i="1"/>
  <c r="N644" i="1"/>
  <c r="M644" i="1" s="1"/>
  <c r="K644" i="1"/>
  <c r="H644" i="1"/>
  <c r="G644" i="1"/>
  <c r="X642" i="1"/>
  <c r="X625" i="1" s="1"/>
  <c r="W642" i="1"/>
  <c r="U642" i="1"/>
  <c r="T642" i="1"/>
  <c r="O642" i="1"/>
  <c r="N642" i="1"/>
  <c r="L642" i="1"/>
  <c r="L625" i="1" s="1"/>
  <c r="I642" i="1"/>
  <c r="H642" i="1"/>
  <c r="H625" i="1" s="1"/>
  <c r="G642" i="1"/>
  <c r="R641" i="1"/>
  <c r="Q641" i="1"/>
  <c r="P641" i="1"/>
  <c r="R640" i="1"/>
  <c r="Q640" i="1"/>
  <c r="P640" i="1"/>
  <c r="R639" i="1"/>
  <c r="Q639" i="1"/>
  <c r="P639" i="1"/>
  <c r="R638" i="1"/>
  <c r="Q638" i="1"/>
  <c r="P638" i="1"/>
  <c r="R637" i="1"/>
  <c r="Q637" i="1"/>
  <c r="P637" i="1"/>
  <c r="R635" i="1"/>
  <c r="Q635" i="1"/>
  <c r="P635" i="1"/>
  <c r="R633" i="1"/>
  <c r="Q633" i="1"/>
  <c r="P633" i="1"/>
  <c r="R632" i="1"/>
  <c r="Q632" i="1"/>
  <c r="P632" i="1"/>
  <c r="R631" i="1"/>
  <c r="Q631" i="1"/>
  <c r="P631" i="1"/>
  <c r="R629" i="1"/>
  <c r="Q629" i="1"/>
  <c r="P629" i="1"/>
  <c r="R627" i="1"/>
  <c r="Q627" i="1"/>
  <c r="P627" i="1"/>
  <c r="W625" i="1"/>
  <c r="V625" i="1" s="1"/>
  <c r="U625" i="1"/>
  <c r="O625" i="1"/>
  <c r="N625" i="1"/>
  <c r="I625" i="1"/>
  <c r="G625" i="1"/>
  <c r="R624" i="1"/>
  <c r="Q624" i="1"/>
  <c r="P624" i="1"/>
  <c r="R623" i="1"/>
  <c r="Q623" i="1"/>
  <c r="P623" i="1"/>
  <c r="R622" i="1"/>
  <c r="Q622" i="1"/>
  <c r="P622" i="1"/>
  <c r="R621" i="1"/>
  <c r="Q621" i="1"/>
  <c r="P621" i="1"/>
  <c r="R620" i="1"/>
  <c r="Q620" i="1"/>
  <c r="P620" i="1"/>
  <c r="R619" i="1"/>
  <c r="Q619" i="1"/>
  <c r="P619" i="1"/>
  <c r="R618" i="1"/>
  <c r="Q618" i="1"/>
  <c r="P618" i="1"/>
  <c r="R617" i="1"/>
  <c r="Q617" i="1"/>
  <c r="P617" i="1"/>
  <c r="R616" i="1"/>
  <c r="Q616" i="1"/>
  <c r="P616" i="1"/>
  <c r="R614" i="1"/>
  <c r="Q614" i="1"/>
  <c r="P614" i="1"/>
  <c r="R612" i="1"/>
  <c r="Q612" i="1"/>
  <c r="P612" i="1"/>
  <c r="R611" i="1"/>
  <c r="Q611" i="1"/>
  <c r="P611" i="1"/>
  <c r="R610" i="1"/>
  <c r="Q610" i="1"/>
  <c r="P610" i="1"/>
  <c r="V609" i="1"/>
  <c r="S609" i="1"/>
  <c r="R609" i="1"/>
  <c r="Q609" i="1"/>
  <c r="P609" i="1"/>
  <c r="M609" i="1"/>
  <c r="J609" i="1"/>
  <c r="G609" i="1"/>
  <c r="V608" i="1"/>
  <c r="S608" i="1"/>
  <c r="R608" i="1"/>
  <c r="Q608" i="1"/>
  <c r="P608" i="1"/>
  <c r="M608" i="1"/>
  <c r="J608" i="1"/>
  <c r="G608" i="1"/>
  <c r="V607" i="1"/>
  <c r="V606" i="1" s="1"/>
  <c r="S607" i="1"/>
  <c r="S606" i="1" s="1"/>
  <c r="R607" i="1"/>
  <c r="Q607" i="1"/>
  <c r="P607" i="1"/>
  <c r="M607" i="1"/>
  <c r="J607" i="1"/>
  <c r="G607" i="1"/>
  <c r="X606" i="1"/>
  <c r="X592" i="1" s="1"/>
  <c r="X590" i="1" s="1"/>
  <c r="X546" i="1" s="1"/>
  <c r="U606" i="1"/>
  <c r="R606" i="1"/>
  <c r="Q606" i="1"/>
  <c r="O606" i="1"/>
  <c r="M606" i="1"/>
  <c r="P606" i="1" s="1"/>
  <c r="L606" i="1"/>
  <c r="J606" i="1"/>
  <c r="I606" i="1"/>
  <c r="G606" i="1"/>
  <c r="R605" i="1"/>
  <c r="Q605" i="1"/>
  <c r="P605" i="1"/>
  <c r="R604" i="1"/>
  <c r="Q604" i="1"/>
  <c r="P604" i="1"/>
  <c r="R603" i="1"/>
  <c r="Q603" i="1"/>
  <c r="P603" i="1"/>
  <c r="R602" i="1"/>
  <c r="Q602" i="1"/>
  <c r="P602" i="1"/>
  <c r="V601" i="1"/>
  <c r="S601" i="1"/>
  <c r="R601" i="1"/>
  <c r="Q601" i="1"/>
  <c r="P601" i="1"/>
  <c r="M601" i="1"/>
  <c r="J601" i="1"/>
  <c r="G601" i="1"/>
  <c r="V600" i="1"/>
  <c r="S600" i="1"/>
  <c r="R600" i="1"/>
  <c r="Q600" i="1"/>
  <c r="P600" i="1"/>
  <c r="M600" i="1"/>
  <c r="J600" i="1"/>
  <c r="G600" i="1"/>
  <c r="V599" i="1"/>
  <c r="S599" i="1"/>
  <c r="R599" i="1"/>
  <c r="Q599" i="1"/>
  <c r="P599" i="1"/>
  <c r="M599" i="1"/>
  <c r="J599" i="1"/>
  <c r="G599" i="1"/>
  <c r="V598" i="1"/>
  <c r="S598" i="1"/>
  <c r="R598" i="1"/>
  <c r="Q598" i="1"/>
  <c r="P598" i="1"/>
  <c r="M598" i="1"/>
  <c r="J598" i="1"/>
  <c r="G598" i="1"/>
  <c r="V597" i="1"/>
  <c r="S597" i="1"/>
  <c r="R597" i="1"/>
  <c r="Q597" i="1"/>
  <c r="P597" i="1"/>
  <c r="M597" i="1"/>
  <c r="J597" i="1"/>
  <c r="G597" i="1"/>
  <c r="R596" i="1"/>
  <c r="Q596" i="1"/>
  <c r="P596" i="1"/>
  <c r="V595" i="1"/>
  <c r="S595" i="1"/>
  <c r="R595" i="1"/>
  <c r="Q595" i="1"/>
  <c r="P595" i="1"/>
  <c r="M595" i="1"/>
  <c r="J595" i="1"/>
  <c r="G595" i="1"/>
  <c r="W594" i="1"/>
  <c r="T594" i="1"/>
  <c r="S594" i="1" s="1"/>
  <c r="R594" i="1"/>
  <c r="N594" i="1"/>
  <c r="M594" i="1"/>
  <c r="M592" i="1" s="1"/>
  <c r="K594" i="1"/>
  <c r="Q594" i="1" s="1"/>
  <c r="H594" i="1"/>
  <c r="G594" i="1"/>
  <c r="G592" i="1" s="1"/>
  <c r="U592" i="1"/>
  <c r="U590" i="1" s="1"/>
  <c r="T592" i="1"/>
  <c r="T590" i="1" s="1"/>
  <c r="O592" i="1"/>
  <c r="N592" i="1"/>
  <c r="L592" i="1"/>
  <c r="R592" i="1" s="1"/>
  <c r="I592" i="1"/>
  <c r="I590" i="1" s="1"/>
  <c r="H592" i="1"/>
  <c r="H590" i="1" s="1"/>
  <c r="S590" i="1"/>
  <c r="O590" i="1"/>
  <c r="N590" i="1"/>
  <c r="G590" i="1"/>
  <c r="V589" i="1"/>
  <c r="S589" i="1"/>
  <c r="R589" i="1"/>
  <c r="Q589" i="1"/>
  <c r="P589" i="1"/>
  <c r="M589" i="1"/>
  <c r="J589" i="1"/>
  <c r="G589" i="1"/>
  <c r="W588" i="1"/>
  <c r="V588" i="1" s="1"/>
  <c r="T588" i="1"/>
  <c r="S588" i="1"/>
  <c r="R588" i="1"/>
  <c r="N588" i="1"/>
  <c r="K588" i="1"/>
  <c r="J588" i="1"/>
  <c r="H588" i="1"/>
  <c r="T586" i="1"/>
  <c r="S586" i="1" s="1"/>
  <c r="R586" i="1"/>
  <c r="K586" i="1"/>
  <c r="J586" i="1"/>
  <c r="V585" i="1"/>
  <c r="S585" i="1"/>
  <c r="R585" i="1"/>
  <c r="Q585" i="1"/>
  <c r="M585" i="1"/>
  <c r="P585" i="1" s="1"/>
  <c r="J585" i="1"/>
  <c r="G585" i="1"/>
  <c r="V584" i="1"/>
  <c r="S584" i="1"/>
  <c r="R584" i="1"/>
  <c r="Q584" i="1"/>
  <c r="M584" i="1"/>
  <c r="P584" i="1" s="1"/>
  <c r="J584" i="1"/>
  <c r="G584" i="1"/>
  <c r="V582" i="1"/>
  <c r="S582" i="1"/>
  <c r="R582" i="1"/>
  <c r="Q582" i="1"/>
  <c r="M582" i="1"/>
  <c r="P582" i="1" s="1"/>
  <c r="J582" i="1"/>
  <c r="G582" i="1"/>
  <c r="V581" i="1"/>
  <c r="S581" i="1"/>
  <c r="R581" i="1"/>
  <c r="Q581" i="1"/>
  <c r="M581" i="1"/>
  <c r="P581" i="1" s="1"/>
  <c r="J581" i="1"/>
  <c r="G581" i="1"/>
  <c r="V580" i="1"/>
  <c r="S580" i="1"/>
  <c r="R580" i="1"/>
  <c r="Q580" i="1"/>
  <c r="M580" i="1"/>
  <c r="P580" i="1" s="1"/>
  <c r="J580" i="1"/>
  <c r="G580" i="1"/>
  <c r="V579" i="1"/>
  <c r="S579" i="1"/>
  <c r="R579" i="1"/>
  <c r="Q579" i="1"/>
  <c r="M579" i="1"/>
  <c r="P579" i="1" s="1"/>
  <c r="J579" i="1"/>
  <c r="G579" i="1"/>
  <c r="V578" i="1"/>
  <c r="S578" i="1"/>
  <c r="R578" i="1"/>
  <c r="Q578" i="1"/>
  <c r="M578" i="1"/>
  <c r="P578" i="1" s="1"/>
  <c r="J578" i="1"/>
  <c r="G578" i="1"/>
  <c r="X577" i="1"/>
  <c r="W577" i="1"/>
  <c r="U577" i="1"/>
  <c r="T577" i="1"/>
  <c r="S577" i="1"/>
  <c r="S575" i="1" s="1"/>
  <c r="O577" i="1"/>
  <c r="N577" i="1"/>
  <c r="Q577" i="1" s="1"/>
  <c r="L577" i="1"/>
  <c r="K577" i="1"/>
  <c r="I577" i="1"/>
  <c r="H577" i="1"/>
  <c r="G577" i="1"/>
  <c r="G575" i="1" s="1"/>
  <c r="X575" i="1"/>
  <c r="U575" i="1"/>
  <c r="T575" i="1"/>
  <c r="L575" i="1"/>
  <c r="I575" i="1"/>
  <c r="H575" i="1"/>
  <c r="R574" i="1"/>
  <c r="Q574" i="1"/>
  <c r="P574" i="1"/>
  <c r="R573" i="1"/>
  <c r="Q573" i="1"/>
  <c r="P573" i="1"/>
  <c r="R571" i="1"/>
  <c r="Q571" i="1"/>
  <c r="P571" i="1"/>
  <c r="R570" i="1"/>
  <c r="Q570" i="1"/>
  <c r="P570" i="1"/>
  <c r="R569" i="1"/>
  <c r="Q569" i="1"/>
  <c r="P569" i="1"/>
  <c r="R568" i="1"/>
  <c r="Q568" i="1"/>
  <c r="P568" i="1"/>
  <c r="R567" i="1"/>
  <c r="Q567" i="1"/>
  <c r="P567" i="1"/>
  <c r="R566" i="1"/>
  <c r="Q566" i="1"/>
  <c r="P566" i="1"/>
  <c r="V565" i="1"/>
  <c r="S565" i="1"/>
  <c r="R565" i="1"/>
  <c r="Q565" i="1"/>
  <c r="M565" i="1"/>
  <c r="P565" i="1" s="1"/>
  <c r="J565" i="1"/>
  <c r="G565" i="1"/>
  <c r="V564" i="1"/>
  <c r="S564" i="1"/>
  <c r="R564" i="1"/>
  <c r="Q564" i="1"/>
  <c r="M564" i="1"/>
  <c r="P564" i="1" s="1"/>
  <c r="J564" i="1"/>
  <c r="G564" i="1"/>
  <c r="V563" i="1"/>
  <c r="S563" i="1"/>
  <c r="R563" i="1"/>
  <c r="Q563" i="1"/>
  <c r="M563" i="1"/>
  <c r="P563" i="1" s="1"/>
  <c r="J563" i="1"/>
  <c r="V562" i="1"/>
  <c r="S562" i="1"/>
  <c r="R562" i="1"/>
  <c r="Q562" i="1"/>
  <c r="M562" i="1"/>
  <c r="J562" i="1"/>
  <c r="G562" i="1"/>
  <c r="R561" i="1"/>
  <c r="Q561" i="1"/>
  <c r="P561" i="1"/>
  <c r="X560" i="1"/>
  <c r="W560" i="1"/>
  <c r="V560" i="1" s="1"/>
  <c r="U560" i="1"/>
  <c r="T560" i="1"/>
  <c r="S560" i="1" s="1"/>
  <c r="Q560" i="1"/>
  <c r="O560" i="1"/>
  <c r="R560" i="1" s="1"/>
  <c r="N560" i="1"/>
  <c r="M560" i="1"/>
  <c r="P560" i="1" s="1"/>
  <c r="L560" i="1"/>
  <c r="K560" i="1"/>
  <c r="J560" i="1" s="1"/>
  <c r="I560" i="1"/>
  <c r="H560" i="1"/>
  <c r="G560" i="1" s="1"/>
  <c r="V559" i="1"/>
  <c r="S559" i="1"/>
  <c r="R559" i="1"/>
  <c r="Q559" i="1"/>
  <c r="M559" i="1"/>
  <c r="P559" i="1" s="1"/>
  <c r="J559" i="1"/>
  <c r="G559" i="1"/>
  <c r="V558" i="1"/>
  <c r="S558" i="1"/>
  <c r="R558" i="1"/>
  <c r="Q558" i="1"/>
  <c r="M558" i="1"/>
  <c r="P558" i="1" s="1"/>
  <c r="J558" i="1"/>
  <c r="G558" i="1"/>
  <c r="V557" i="1"/>
  <c r="S557" i="1"/>
  <c r="R557" i="1"/>
  <c r="Q557" i="1"/>
  <c r="M557" i="1"/>
  <c r="P557" i="1" s="1"/>
  <c r="J557" i="1"/>
  <c r="G557" i="1"/>
  <c r="V556" i="1"/>
  <c r="S556" i="1"/>
  <c r="R556" i="1"/>
  <c r="Q556" i="1"/>
  <c r="M556" i="1"/>
  <c r="P556" i="1" s="1"/>
  <c r="J556" i="1"/>
  <c r="G556" i="1"/>
  <c r="V555" i="1"/>
  <c r="S555" i="1"/>
  <c r="R555" i="1"/>
  <c r="Q555" i="1"/>
  <c r="M555" i="1"/>
  <c r="P555" i="1" s="1"/>
  <c r="J555" i="1"/>
  <c r="G555" i="1"/>
  <c r="V554" i="1"/>
  <c r="S554" i="1"/>
  <c r="R554" i="1"/>
  <c r="Q554" i="1"/>
  <c r="M554" i="1"/>
  <c r="P554" i="1" s="1"/>
  <c r="J554" i="1"/>
  <c r="G554" i="1"/>
  <c r="R553" i="1"/>
  <c r="Q553" i="1"/>
  <c r="P553" i="1"/>
  <c r="X552" i="1"/>
  <c r="W552" i="1"/>
  <c r="V552" i="1"/>
  <c r="U552" i="1"/>
  <c r="U550" i="1" s="1"/>
  <c r="U548" i="1" s="1"/>
  <c r="U546" i="1" s="1"/>
  <c r="T552" i="1"/>
  <c r="S552" i="1" s="1"/>
  <c r="R552" i="1"/>
  <c r="O552" i="1"/>
  <c r="N552" i="1"/>
  <c r="L552" i="1"/>
  <c r="K552" i="1"/>
  <c r="J552" i="1"/>
  <c r="I552" i="1"/>
  <c r="I550" i="1" s="1"/>
  <c r="I548" i="1" s="1"/>
  <c r="I546" i="1" s="1"/>
  <c r="H552" i="1"/>
  <c r="G552" i="1" s="1"/>
  <c r="X550" i="1"/>
  <c r="X548" i="1" s="1"/>
  <c r="W550" i="1"/>
  <c r="V550" i="1" s="1"/>
  <c r="V548" i="1" s="1"/>
  <c r="T550" i="1"/>
  <c r="O550" i="1"/>
  <c r="L550" i="1"/>
  <c r="L548" i="1" s="1"/>
  <c r="K550" i="1"/>
  <c r="J550" i="1" s="1"/>
  <c r="J548" i="1" s="1"/>
  <c r="H550" i="1"/>
  <c r="R545" i="1"/>
  <c r="Q545" i="1"/>
  <c r="P545" i="1"/>
  <c r="R544" i="1"/>
  <c r="Q544" i="1"/>
  <c r="P544" i="1"/>
  <c r="R542" i="1"/>
  <c r="Q542" i="1"/>
  <c r="P542" i="1"/>
  <c r="R541" i="1"/>
  <c r="Q541" i="1"/>
  <c r="J541" i="1"/>
  <c r="P541" i="1" s="1"/>
  <c r="R540" i="1"/>
  <c r="Q540" i="1"/>
  <c r="J540" i="1"/>
  <c r="P540" i="1" s="1"/>
  <c r="V539" i="1"/>
  <c r="S539" i="1"/>
  <c r="R539" i="1"/>
  <c r="Q539" i="1"/>
  <c r="M539" i="1"/>
  <c r="P539" i="1" s="1"/>
  <c r="J539" i="1"/>
  <c r="G539" i="1"/>
  <c r="V538" i="1"/>
  <c r="S538" i="1"/>
  <c r="R538" i="1"/>
  <c r="Q538" i="1"/>
  <c r="M538" i="1"/>
  <c r="P538" i="1" s="1"/>
  <c r="J538" i="1"/>
  <c r="G538" i="1"/>
  <c r="V537" i="1"/>
  <c r="S537" i="1"/>
  <c r="R537" i="1"/>
  <c r="Q537" i="1"/>
  <c r="M537" i="1"/>
  <c r="P537" i="1" s="1"/>
  <c r="J537" i="1"/>
  <c r="G537" i="1"/>
  <c r="V536" i="1"/>
  <c r="S536" i="1"/>
  <c r="R536" i="1"/>
  <c r="Q536" i="1"/>
  <c r="M536" i="1"/>
  <c r="P536" i="1" s="1"/>
  <c r="J536" i="1"/>
  <c r="G536" i="1"/>
  <c r="V535" i="1"/>
  <c r="S535" i="1"/>
  <c r="R535" i="1"/>
  <c r="Q535" i="1"/>
  <c r="M535" i="1"/>
  <c r="P535" i="1" s="1"/>
  <c r="J535" i="1"/>
  <c r="G535" i="1"/>
  <c r="V534" i="1"/>
  <c r="S534" i="1"/>
  <c r="R534" i="1"/>
  <c r="Q534" i="1"/>
  <c r="M534" i="1"/>
  <c r="P534" i="1" s="1"/>
  <c r="J534" i="1"/>
  <c r="G534" i="1"/>
  <c r="V533" i="1"/>
  <c r="S533" i="1"/>
  <c r="R533" i="1"/>
  <c r="Q533" i="1"/>
  <c r="M533" i="1"/>
  <c r="P533" i="1" s="1"/>
  <c r="J533" i="1"/>
  <c r="G533" i="1"/>
  <c r="X532" i="1"/>
  <c r="W532" i="1"/>
  <c r="U532" i="1"/>
  <c r="T532" i="1"/>
  <c r="S532" i="1"/>
  <c r="S530" i="1" s="1"/>
  <c r="O532" i="1"/>
  <c r="N532" i="1"/>
  <c r="L532" i="1"/>
  <c r="K532" i="1"/>
  <c r="I532" i="1"/>
  <c r="H532" i="1"/>
  <c r="G532" i="1"/>
  <c r="X530" i="1"/>
  <c r="U530" i="1"/>
  <c r="T530" i="1"/>
  <c r="O530" i="1"/>
  <c r="R530" i="1" s="1"/>
  <c r="L530" i="1"/>
  <c r="I530" i="1"/>
  <c r="H530" i="1"/>
  <c r="G530" i="1"/>
  <c r="V529" i="1"/>
  <c r="S529" i="1"/>
  <c r="R529" i="1"/>
  <c r="Q529" i="1"/>
  <c r="M529" i="1"/>
  <c r="J529" i="1"/>
  <c r="G529" i="1"/>
  <c r="V528" i="1"/>
  <c r="S528" i="1"/>
  <c r="R528" i="1"/>
  <c r="Q528" i="1"/>
  <c r="M528" i="1"/>
  <c r="P528" i="1" s="1"/>
  <c r="J528" i="1"/>
  <c r="G528" i="1"/>
  <c r="V527" i="1"/>
  <c r="S527" i="1"/>
  <c r="R527" i="1"/>
  <c r="Q527" i="1"/>
  <c r="M527" i="1"/>
  <c r="J527" i="1"/>
  <c r="J524" i="1" s="1"/>
  <c r="I527" i="1"/>
  <c r="G527" i="1" s="1"/>
  <c r="G524" i="1" s="1"/>
  <c r="R526" i="1"/>
  <c r="Q526" i="1"/>
  <c r="P526" i="1"/>
  <c r="X524" i="1"/>
  <c r="V524" i="1"/>
  <c r="U524" i="1"/>
  <c r="S524" i="1"/>
  <c r="Q524" i="1"/>
  <c r="O524" i="1"/>
  <c r="R524" i="1" s="1"/>
  <c r="L524" i="1"/>
  <c r="I524" i="1"/>
  <c r="V523" i="1"/>
  <c r="S523" i="1"/>
  <c r="R523" i="1"/>
  <c r="Q523" i="1"/>
  <c r="P523" i="1"/>
  <c r="M523" i="1"/>
  <c r="J523" i="1"/>
  <c r="G523" i="1"/>
  <c r="X522" i="1"/>
  <c r="V522" i="1" s="1"/>
  <c r="U522" i="1"/>
  <c r="S522" i="1"/>
  <c r="Q522" i="1"/>
  <c r="O522" i="1"/>
  <c r="L522" i="1"/>
  <c r="J522" i="1" s="1"/>
  <c r="I522" i="1"/>
  <c r="R521" i="1"/>
  <c r="Q521" i="1"/>
  <c r="P521" i="1"/>
  <c r="J521" i="1"/>
  <c r="G521" i="1"/>
  <c r="R520" i="1"/>
  <c r="Q520" i="1"/>
  <c r="P520" i="1"/>
  <c r="J520" i="1"/>
  <c r="G520" i="1"/>
  <c r="V519" i="1"/>
  <c r="S519" i="1"/>
  <c r="R519" i="1"/>
  <c r="Q519" i="1"/>
  <c r="P519" i="1"/>
  <c r="M519" i="1"/>
  <c r="J519" i="1"/>
  <c r="G519" i="1"/>
  <c r="V518" i="1"/>
  <c r="S518" i="1"/>
  <c r="R518" i="1"/>
  <c r="Q518" i="1"/>
  <c r="P518" i="1"/>
  <c r="M518" i="1"/>
  <c r="J518" i="1"/>
  <c r="G518" i="1"/>
  <c r="V517" i="1"/>
  <c r="S517" i="1"/>
  <c r="R517" i="1"/>
  <c r="Q517" i="1"/>
  <c r="P517" i="1"/>
  <c r="M517" i="1"/>
  <c r="J517" i="1"/>
  <c r="G517" i="1"/>
  <c r="X516" i="1"/>
  <c r="X514" i="1" s="1"/>
  <c r="X469" i="1" s="1"/>
  <c r="X449" i="1" s="1"/>
  <c r="W516" i="1"/>
  <c r="U516" i="1"/>
  <c r="T516" i="1"/>
  <c r="T514" i="1" s="1"/>
  <c r="S516" i="1"/>
  <c r="N516" i="1"/>
  <c r="L516" i="1"/>
  <c r="L514" i="1" s="1"/>
  <c r="L469" i="1" s="1"/>
  <c r="L449" i="1" s="1"/>
  <c r="K516" i="1"/>
  <c r="H516" i="1"/>
  <c r="H514" i="1" s="1"/>
  <c r="U514" i="1"/>
  <c r="U469" i="1" s="1"/>
  <c r="N514" i="1"/>
  <c r="R513" i="1"/>
  <c r="Q513" i="1"/>
  <c r="P513" i="1"/>
  <c r="R512" i="1"/>
  <c r="Q512" i="1"/>
  <c r="P512" i="1"/>
  <c r="R511" i="1"/>
  <c r="Q511" i="1"/>
  <c r="P511" i="1"/>
  <c r="R510" i="1"/>
  <c r="Q510" i="1"/>
  <c r="P510" i="1"/>
  <c r="R509" i="1"/>
  <c r="Q509" i="1"/>
  <c r="P509" i="1"/>
  <c r="R508" i="1"/>
  <c r="Q508" i="1"/>
  <c r="P508" i="1"/>
  <c r="R507" i="1"/>
  <c r="Q507" i="1"/>
  <c r="P507" i="1"/>
  <c r="R505" i="1"/>
  <c r="Q505" i="1"/>
  <c r="P505" i="1"/>
  <c r="R504" i="1"/>
  <c r="Q504" i="1"/>
  <c r="P504" i="1"/>
  <c r="R503" i="1"/>
  <c r="Q503" i="1"/>
  <c r="P503" i="1"/>
  <c r="R502" i="1"/>
  <c r="Q502" i="1"/>
  <c r="P502" i="1"/>
  <c r="R501" i="1"/>
  <c r="Q501" i="1"/>
  <c r="P501" i="1"/>
  <c r="V500" i="1"/>
  <c r="S500" i="1"/>
  <c r="R500" i="1"/>
  <c r="Q500" i="1"/>
  <c r="M500" i="1"/>
  <c r="P500" i="1" s="1"/>
  <c r="J500" i="1"/>
  <c r="G500" i="1"/>
  <c r="R499" i="1"/>
  <c r="Q499" i="1"/>
  <c r="P499" i="1"/>
  <c r="W498" i="1"/>
  <c r="V498" i="1"/>
  <c r="V496" i="1" s="1"/>
  <c r="T498" i="1"/>
  <c r="R498" i="1"/>
  <c r="Q498" i="1"/>
  <c r="N498" i="1"/>
  <c r="M498" i="1" s="1"/>
  <c r="K498" i="1"/>
  <c r="J498" i="1"/>
  <c r="J496" i="1" s="1"/>
  <c r="H498" i="1"/>
  <c r="G498" i="1" s="1"/>
  <c r="G496" i="1" s="1"/>
  <c r="W496" i="1"/>
  <c r="R496" i="1"/>
  <c r="K496" i="1"/>
  <c r="V495" i="1"/>
  <c r="S495" i="1"/>
  <c r="R495" i="1"/>
  <c r="Q495" i="1"/>
  <c r="P495" i="1"/>
  <c r="M495" i="1"/>
  <c r="J495" i="1"/>
  <c r="G495" i="1"/>
  <c r="V494" i="1"/>
  <c r="S494" i="1"/>
  <c r="R494" i="1"/>
  <c r="Q494" i="1"/>
  <c r="P494" i="1"/>
  <c r="M494" i="1"/>
  <c r="J494" i="1"/>
  <c r="G494" i="1"/>
  <c r="V493" i="1"/>
  <c r="S493" i="1"/>
  <c r="R493" i="1"/>
  <c r="Q493" i="1"/>
  <c r="P493" i="1"/>
  <c r="M493" i="1"/>
  <c r="J493" i="1"/>
  <c r="G493" i="1"/>
  <c r="V492" i="1"/>
  <c r="S492" i="1"/>
  <c r="R492" i="1"/>
  <c r="Q492" i="1"/>
  <c r="P492" i="1"/>
  <c r="M492" i="1"/>
  <c r="J492" i="1"/>
  <c r="G492" i="1"/>
  <c r="V491" i="1"/>
  <c r="S491" i="1"/>
  <c r="R491" i="1"/>
  <c r="Q491" i="1"/>
  <c r="P491" i="1"/>
  <c r="M491" i="1"/>
  <c r="J491" i="1"/>
  <c r="G491" i="1"/>
  <c r="V490" i="1"/>
  <c r="S490" i="1"/>
  <c r="R490" i="1"/>
  <c r="Q490" i="1"/>
  <c r="P490" i="1"/>
  <c r="M490" i="1"/>
  <c r="J490" i="1"/>
  <c r="V489" i="1"/>
  <c r="S489" i="1"/>
  <c r="R489" i="1"/>
  <c r="Q489" i="1"/>
  <c r="M489" i="1"/>
  <c r="P489" i="1" s="1"/>
  <c r="J489" i="1"/>
  <c r="G489" i="1"/>
  <c r="V488" i="1"/>
  <c r="S488" i="1"/>
  <c r="R488" i="1"/>
  <c r="Q488" i="1"/>
  <c r="M488" i="1"/>
  <c r="P488" i="1" s="1"/>
  <c r="J488" i="1"/>
  <c r="G488" i="1"/>
  <c r="V487" i="1"/>
  <c r="S487" i="1"/>
  <c r="R487" i="1"/>
  <c r="Q487" i="1"/>
  <c r="M487" i="1"/>
  <c r="P487" i="1" s="1"/>
  <c r="J487" i="1"/>
  <c r="G487" i="1"/>
  <c r="R486" i="1"/>
  <c r="Q486" i="1"/>
  <c r="P486" i="1"/>
  <c r="X484" i="1"/>
  <c r="W484" i="1"/>
  <c r="V484" i="1"/>
  <c r="U484" i="1"/>
  <c r="T484" i="1"/>
  <c r="S484" i="1"/>
  <c r="O484" i="1"/>
  <c r="R484" i="1" s="1"/>
  <c r="N484" i="1"/>
  <c r="L484" i="1"/>
  <c r="K484" i="1"/>
  <c r="J484" i="1"/>
  <c r="I484" i="1"/>
  <c r="H484" i="1"/>
  <c r="G484" i="1"/>
  <c r="R483" i="1"/>
  <c r="Q483" i="1"/>
  <c r="P483" i="1"/>
  <c r="R482" i="1"/>
  <c r="Q482" i="1"/>
  <c r="P482" i="1"/>
  <c r="R481" i="1"/>
  <c r="Q481" i="1"/>
  <c r="P481" i="1"/>
  <c r="R480" i="1"/>
  <c r="Q480" i="1"/>
  <c r="P480" i="1"/>
  <c r="R478" i="1"/>
  <c r="Q478" i="1"/>
  <c r="P478" i="1"/>
  <c r="V477" i="1"/>
  <c r="S477" i="1"/>
  <c r="R477" i="1"/>
  <c r="Q477" i="1"/>
  <c r="M477" i="1"/>
  <c r="P477" i="1" s="1"/>
  <c r="J477" i="1"/>
  <c r="G477" i="1"/>
  <c r="R476" i="1"/>
  <c r="Q476" i="1"/>
  <c r="P476" i="1"/>
  <c r="V475" i="1"/>
  <c r="S475" i="1"/>
  <c r="R475" i="1"/>
  <c r="Q475" i="1"/>
  <c r="M475" i="1"/>
  <c r="J475" i="1"/>
  <c r="G475" i="1"/>
  <c r="V474" i="1"/>
  <c r="S474" i="1"/>
  <c r="R474" i="1"/>
  <c r="Q474" i="1"/>
  <c r="M474" i="1"/>
  <c r="J474" i="1"/>
  <c r="G474" i="1"/>
  <c r="R473" i="1"/>
  <c r="Q473" i="1"/>
  <c r="P473" i="1"/>
  <c r="W471" i="1"/>
  <c r="V471" i="1" s="1"/>
  <c r="T471" i="1"/>
  <c r="R471" i="1"/>
  <c r="N471" i="1"/>
  <c r="K471" i="1"/>
  <c r="J471" i="1"/>
  <c r="H471" i="1"/>
  <c r="R468" i="1"/>
  <c r="Q468" i="1"/>
  <c r="P468" i="1"/>
  <c r="R467" i="1"/>
  <c r="Q467" i="1"/>
  <c r="P467" i="1"/>
  <c r="R466" i="1"/>
  <c r="Q466" i="1"/>
  <c r="P466" i="1"/>
  <c r="R465" i="1"/>
  <c r="Q465" i="1"/>
  <c r="P465" i="1"/>
  <c r="R464" i="1"/>
  <c r="Q464" i="1"/>
  <c r="P464" i="1"/>
  <c r="R463" i="1"/>
  <c r="Q463" i="1"/>
  <c r="P463" i="1"/>
  <c r="R462" i="1"/>
  <c r="Q462" i="1"/>
  <c r="P462" i="1"/>
  <c r="R461" i="1"/>
  <c r="Q461" i="1"/>
  <c r="P461" i="1"/>
  <c r="R460" i="1"/>
  <c r="Q460" i="1"/>
  <c r="P460" i="1"/>
  <c r="R459" i="1"/>
  <c r="Q459" i="1"/>
  <c r="P459" i="1"/>
  <c r="R458" i="1"/>
  <c r="Q458" i="1"/>
  <c r="P458" i="1"/>
  <c r="R457" i="1"/>
  <c r="Q457" i="1"/>
  <c r="P457" i="1"/>
  <c r="R456" i="1"/>
  <c r="Q456" i="1"/>
  <c r="P456" i="1"/>
  <c r="R455" i="1"/>
  <c r="Q455" i="1"/>
  <c r="P455" i="1"/>
  <c r="R453" i="1"/>
  <c r="Q453" i="1"/>
  <c r="P453" i="1"/>
  <c r="X451" i="1"/>
  <c r="W451" i="1"/>
  <c r="V451" i="1"/>
  <c r="U451" i="1"/>
  <c r="T451" i="1"/>
  <c r="S451" i="1"/>
  <c r="R451" i="1"/>
  <c r="O451" i="1"/>
  <c r="N451" i="1"/>
  <c r="M451" i="1"/>
  <c r="P451" i="1" s="1"/>
  <c r="L451" i="1"/>
  <c r="K451" i="1"/>
  <c r="J451" i="1"/>
  <c r="I451" i="1"/>
  <c r="H451" i="1"/>
  <c r="G451" i="1"/>
  <c r="R448" i="1"/>
  <c r="Q448" i="1"/>
  <c r="P448" i="1"/>
  <c r="R447" i="1"/>
  <c r="Q447" i="1"/>
  <c r="P447" i="1"/>
  <c r="R446" i="1"/>
  <c r="Q446" i="1"/>
  <c r="P446" i="1"/>
  <c r="R445" i="1"/>
  <c r="Q445" i="1"/>
  <c r="P445" i="1"/>
  <c r="R443" i="1"/>
  <c r="Q443" i="1"/>
  <c r="P443" i="1"/>
  <c r="R441" i="1"/>
  <c r="Q441" i="1"/>
  <c r="P441" i="1"/>
  <c r="R440" i="1"/>
  <c r="Q440" i="1"/>
  <c r="P440" i="1"/>
  <c r="R439" i="1"/>
  <c r="Q439" i="1"/>
  <c r="P439" i="1"/>
  <c r="R438" i="1"/>
  <c r="Q438" i="1"/>
  <c r="P438" i="1"/>
  <c r="R437" i="1"/>
  <c r="Q437" i="1"/>
  <c r="P437" i="1"/>
  <c r="R434" i="1"/>
  <c r="Q434" i="1"/>
  <c r="P434" i="1"/>
  <c r="X432" i="1"/>
  <c r="W432" i="1"/>
  <c r="V432" i="1"/>
  <c r="U432" i="1"/>
  <c r="T432" i="1"/>
  <c r="S432" i="1"/>
  <c r="R432" i="1"/>
  <c r="O432" i="1"/>
  <c r="N432" i="1"/>
  <c r="Q432" i="1" s="1"/>
  <c r="M432" i="1"/>
  <c r="P432" i="1" s="1"/>
  <c r="L432" i="1"/>
  <c r="K432" i="1"/>
  <c r="J432" i="1"/>
  <c r="I432" i="1"/>
  <c r="H432" i="1"/>
  <c r="G432" i="1"/>
  <c r="R431" i="1"/>
  <c r="Q431" i="1"/>
  <c r="P431" i="1"/>
  <c r="R430" i="1"/>
  <c r="Q430" i="1"/>
  <c r="P430" i="1"/>
  <c r="R429" i="1"/>
  <c r="Q429" i="1"/>
  <c r="P429" i="1"/>
  <c r="R428" i="1"/>
  <c r="Q428" i="1"/>
  <c r="P428" i="1"/>
  <c r="R427" i="1"/>
  <c r="Q427" i="1"/>
  <c r="P427" i="1"/>
  <c r="R426" i="1"/>
  <c r="Q426" i="1"/>
  <c r="P426" i="1"/>
  <c r="R425" i="1"/>
  <c r="Q425" i="1"/>
  <c r="P425" i="1"/>
  <c r="R424" i="1"/>
  <c r="Q424" i="1"/>
  <c r="P424" i="1"/>
  <c r="R423" i="1"/>
  <c r="Q423" i="1"/>
  <c r="P423" i="1"/>
  <c r="R422" i="1"/>
  <c r="Q422" i="1"/>
  <c r="P422" i="1"/>
  <c r="R421" i="1"/>
  <c r="Q421" i="1"/>
  <c r="P421" i="1"/>
  <c r="R420" i="1"/>
  <c r="Q420" i="1"/>
  <c r="P420" i="1"/>
  <c r="R419" i="1"/>
  <c r="Q419" i="1"/>
  <c r="P419" i="1"/>
  <c r="R418" i="1"/>
  <c r="Q418" i="1"/>
  <c r="P418" i="1"/>
  <c r="R417" i="1"/>
  <c r="Q417" i="1"/>
  <c r="P417" i="1"/>
  <c r="R416" i="1"/>
  <c r="Q416" i="1"/>
  <c r="P416" i="1"/>
  <c r="R415" i="1"/>
  <c r="Q415" i="1"/>
  <c r="P415" i="1"/>
  <c r="R414" i="1"/>
  <c r="Q414" i="1"/>
  <c r="P414" i="1"/>
  <c r="R413" i="1"/>
  <c r="Q413" i="1"/>
  <c r="P413" i="1"/>
  <c r="R412" i="1"/>
  <c r="Q412" i="1"/>
  <c r="P412" i="1"/>
  <c r="R411" i="1"/>
  <c r="Q411" i="1"/>
  <c r="P411" i="1"/>
  <c r="R410" i="1"/>
  <c r="Q410" i="1"/>
  <c r="P410" i="1"/>
  <c r="R409" i="1"/>
  <c r="Q409" i="1"/>
  <c r="P409" i="1"/>
  <c r="R407" i="1"/>
  <c r="Q407" i="1"/>
  <c r="P407" i="1"/>
  <c r="R406" i="1"/>
  <c r="Q406" i="1"/>
  <c r="P406" i="1"/>
  <c r="R405" i="1"/>
  <c r="Q405" i="1"/>
  <c r="P405" i="1"/>
  <c r="R403" i="1"/>
  <c r="Q403" i="1"/>
  <c r="P403" i="1"/>
  <c r="X401" i="1"/>
  <c r="W401" i="1"/>
  <c r="V401" i="1"/>
  <c r="U401" i="1"/>
  <c r="T401" i="1"/>
  <c r="S401" i="1"/>
  <c r="R401" i="1"/>
  <c r="O401" i="1"/>
  <c r="N401" i="1"/>
  <c r="Q401" i="1" s="1"/>
  <c r="M401" i="1"/>
  <c r="L401" i="1"/>
  <c r="K401" i="1"/>
  <c r="J401" i="1"/>
  <c r="I401" i="1"/>
  <c r="H401" i="1"/>
  <c r="G401" i="1"/>
  <c r="V400" i="1"/>
  <c r="S400" i="1"/>
  <c r="R400" i="1"/>
  <c r="Q400" i="1"/>
  <c r="P400" i="1"/>
  <c r="M400" i="1"/>
  <c r="J400" i="1"/>
  <c r="G400" i="1"/>
  <c r="V399" i="1"/>
  <c r="S399" i="1"/>
  <c r="R399" i="1"/>
  <c r="Q399" i="1"/>
  <c r="P399" i="1"/>
  <c r="M399" i="1"/>
  <c r="J399" i="1"/>
  <c r="G399" i="1"/>
  <c r="V398" i="1"/>
  <c r="S398" i="1"/>
  <c r="R398" i="1"/>
  <c r="Q398" i="1"/>
  <c r="P398" i="1"/>
  <c r="M398" i="1"/>
  <c r="J398" i="1"/>
  <c r="G398" i="1"/>
  <c r="X397" i="1"/>
  <c r="W397" i="1"/>
  <c r="U397" i="1"/>
  <c r="T397" i="1"/>
  <c r="S397" i="1"/>
  <c r="O397" i="1"/>
  <c r="N397" i="1"/>
  <c r="Q397" i="1" s="1"/>
  <c r="L397" i="1"/>
  <c r="K397" i="1"/>
  <c r="I397" i="1"/>
  <c r="H397" i="1"/>
  <c r="G397" i="1"/>
  <c r="R396" i="1"/>
  <c r="Q396" i="1"/>
  <c r="P396" i="1"/>
  <c r="R395" i="1"/>
  <c r="Q395" i="1"/>
  <c r="P395" i="1"/>
  <c r="R394" i="1"/>
  <c r="Q394" i="1"/>
  <c r="P394" i="1"/>
  <c r="R393" i="1"/>
  <c r="Q393" i="1"/>
  <c r="P393" i="1"/>
  <c r="R392" i="1"/>
  <c r="Q392" i="1"/>
  <c r="P392" i="1"/>
  <c r="R391" i="1"/>
  <c r="Q391" i="1"/>
  <c r="P391" i="1"/>
  <c r="V390" i="1"/>
  <c r="S390" i="1"/>
  <c r="R390" i="1"/>
  <c r="Q390" i="1"/>
  <c r="M390" i="1"/>
  <c r="P390" i="1" s="1"/>
  <c r="J390" i="1"/>
  <c r="G390" i="1"/>
  <c r="V389" i="1"/>
  <c r="S389" i="1"/>
  <c r="R389" i="1"/>
  <c r="Q389" i="1"/>
  <c r="M389" i="1"/>
  <c r="P389" i="1" s="1"/>
  <c r="J389" i="1"/>
  <c r="G389" i="1"/>
  <c r="V388" i="1"/>
  <c r="S388" i="1"/>
  <c r="R388" i="1"/>
  <c r="Q388" i="1"/>
  <c r="P388" i="1"/>
  <c r="V387" i="1"/>
  <c r="S387" i="1"/>
  <c r="R387" i="1"/>
  <c r="Q387" i="1"/>
  <c r="P387" i="1"/>
  <c r="M387" i="1"/>
  <c r="J387" i="1"/>
  <c r="G387" i="1"/>
  <c r="V386" i="1"/>
  <c r="S386" i="1"/>
  <c r="R386" i="1"/>
  <c r="Q386" i="1"/>
  <c r="P386" i="1"/>
  <c r="M386" i="1"/>
  <c r="J386" i="1"/>
  <c r="G386" i="1"/>
  <c r="X385" i="1"/>
  <c r="W385" i="1"/>
  <c r="U385" i="1"/>
  <c r="U380" i="1" s="1"/>
  <c r="U378" i="1" s="1"/>
  <c r="T385" i="1"/>
  <c r="Q385" i="1"/>
  <c r="O385" i="1"/>
  <c r="R385" i="1" s="1"/>
  <c r="N385" i="1"/>
  <c r="M385" i="1"/>
  <c r="P385" i="1" s="1"/>
  <c r="L385" i="1"/>
  <c r="K385" i="1"/>
  <c r="J385" i="1" s="1"/>
  <c r="I385" i="1"/>
  <c r="H385" i="1"/>
  <c r="R384" i="1"/>
  <c r="Q384" i="1"/>
  <c r="P384" i="1"/>
  <c r="R383" i="1"/>
  <c r="Q383" i="1"/>
  <c r="P383" i="1"/>
  <c r="R382" i="1"/>
  <c r="Q382" i="1"/>
  <c r="P382" i="1"/>
  <c r="R381" i="1"/>
  <c r="Q381" i="1"/>
  <c r="P381" i="1"/>
  <c r="W380" i="1"/>
  <c r="N380" i="1"/>
  <c r="M380" i="1"/>
  <c r="I380" i="1"/>
  <c r="I378" i="1" s="1"/>
  <c r="W378" i="1"/>
  <c r="O378" i="1"/>
  <c r="V377" i="1"/>
  <c r="S377" i="1"/>
  <c r="R377" i="1"/>
  <c r="Q377" i="1"/>
  <c r="M377" i="1"/>
  <c r="J377" i="1"/>
  <c r="P377" i="1" s="1"/>
  <c r="G377" i="1"/>
  <c r="V376" i="1"/>
  <c r="S376" i="1"/>
  <c r="R376" i="1"/>
  <c r="Q376" i="1"/>
  <c r="M376" i="1"/>
  <c r="J376" i="1"/>
  <c r="P376" i="1" s="1"/>
  <c r="G376" i="1"/>
  <c r="V375" i="1"/>
  <c r="S375" i="1"/>
  <c r="R375" i="1"/>
  <c r="Q375" i="1"/>
  <c r="M375" i="1"/>
  <c r="J375" i="1"/>
  <c r="P375" i="1" s="1"/>
  <c r="G375" i="1"/>
  <c r="V374" i="1"/>
  <c r="S374" i="1"/>
  <c r="R374" i="1"/>
  <c r="Q374" i="1"/>
  <c r="P374" i="1"/>
  <c r="M374" i="1"/>
  <c r="J374" i="1"/>
  <c r="G374" i="1"/>
  <c r="V373" i="1"/>
  <c r="S373" i="1"/>
  <c r="R373" i="1"/>
  <c r="Q373" i="1"/>
  <c r="P373" i="1"/>
  <c r="M373" i="1"/>
  <c r="J373" i="1"/>
  <c r="G373" i="1"/>
  <c r="V372" i="1"/>
  <c r="S372" i="1"/>
  <c r="R372" i="1"/>
  <c r="Q372" i="1"/>
  <c r="P372" i="1"/>
  <c r="M372" i="1"/>
  <c r="J372" i="1"/>
  <c r="G372" i="1"/>
  <c r="V371" i="1"/>
  <c r="S371" i="1"/>
  <c r="R371" i="1"/>
  <c r="Q371" i="1"/>
  <c r="P371" i="1"/>
  <c r="M371" i="1"/>
  <c r="J371" i="1"/>
  <c r="G371" i="1"/>
  <c r="V370" i="1"/>
  <c r="S370" i="1"/>
  <c r="R370" i="1"/>
  <c r="Q370" i="1"/>
  <c r="P370" i="1"/>
  <c r="M370" i="1"/>
  <c r="J370" i="1"/>
  <c r="G370" i="1"/>
  <c r="X369" i="1"/>
  <c r="W369" i="1"/>
  <c r="U369" i="1"/>
  <c r="T369" i="1"/>
  <c r="Q369" i="1"/>
  <c r="O369" i="1"/>
  <c r="N369" i="1"/>
  <c r="M369" i="1"/>
  <c r="L369" i="1"/>
  <c r="K369" i="1"/>
  <c r="I369" i="1"/>
  <c r="H369" i="1"/>
  <c r="R368" i="1"/>
  <c r="Q368" i="1"/>
  <c r="P368" i="1"/>
  <c r="W367" i="1"/>
  <c r="O367" i="1"/>
  <c r="N367" i="1"/>
  <c r="M367" i="1"/>
  <c r="K367" i="1"/>
  <c r="I367" i="1"/>
  <c r="V366" i="1"/>
  <c r="S366" i="1"/>
  <c r="R366" i="1"/>
  <c r="Q366" i="1"/>
  <c r="P366" i="1"/>
  <c r="M366" i="1"/>
  <c r="J366" i="1"/>
  <c r="G366" i="1"/>
  <c r="V365" i="1"/>
  <c r="S365" i="1"/>
  <c r="R365" i="1"/>
  <c r="Q365" i="1"/>
  <c r="P365" i="1"/>
  <c r="M365" i="1"/>
  <c r="J365" i="1"/>
  <c r="G365" i="1"/>
  <c r="R364" i="1"/>
  <c r="Q364" i="1"/>
  <c r="P364" i="1"/>
  <c r="V363" i="1"/>
  <c r="S363" i="1"/>
  <c r="R363" i="1"/>
  <c r="Q363" i="1"/>
  <c r="M363" i="1"/>
  <c r="P363" i="1" s="1"/>
  <c r="J363" i="1"/>
  <c r="G363" i="1"/>
  <c r="V362" i="1"/>
  <c r="S362" i="1"/>
  <c r="R362" i="1"/>
  <c r="Q362" i="1"/>
  <c r="M362" i="1"/>
  <c r="P362" i="1" s="1"/>
  <c r="J362" i="1"/>
  <c r="G362" i="1"/>
  <c r="V361" i="1"/>
  <c r="S361" i="1"/>
  <c r="R361" i="1"/>
  <c r="Q361" i="1"/>
  <c r="M361" i="1"/>
  <c r="P361" i="1" s="1"/>
  <c r="J361" i="1"/>
  <c r="G361" i="1"/>
  <c r="V360" i="1"/>
  <c r="S360" i="1"/>
  <c r="R360" i="1"/>
  <c r="Q360" i="1"/>
  <c r="M360" i="1"/>
  <c r="P360" i="1" s="1"/>
  <c r="J360" i="1"/>
  <c r="G360" i="1"/>
  <c r="V359" i="1"/>
  <c r="S359" i="1"/>
  <c r="R359" i="1"/>
  <c r="Q359" i="1"/>
  <c r="M359" i="1"/>
  <c r="P359" i="1" s="1"/>
  <c r="J359" i="1"/>
  <c r="G359" i="1"/>
  <c r="V358" i="1"/>
  <c r="S358" i="1"/>
  <c r="R358" i="1"/>
  <c r="Q358" i="1"/>
  <c r="M358" i="1"/>
  <c r="P358" i="1" s="1"/>
  <c r="J358" i="1"/>
  <c r="G358" i="1"/>
  <c r="X357" i="1"/>
  <c r="W357" i="1"/>
  <c r="U357" i="1"/>
  <c r="T357" i="1"/>
  <c r="O357" i="1"/>
  <c r="R357" i="1" s="1"/>
  <c r="N357" i="1"/>
  <c r="L357" i="1"/>
  <c r="J357" i="1"/>
  <c r="I357" i="1"/>
  <c r="X355" i="1"/>
  <c r="U355" i="1"/>
  <c r="L355" i="1"/>
  <c r="K355" i="1"/>
  <c r="J355" i="1"/>
  <c r="H355" i="1"/>
  <c r="R352" i="1"/>
  <c r="Q352" i="1"/>
  <c r="P352" i="1"/>
  <c r="R351" i="1"/>
  <c r="Q351" i="1"/>
  <c r="P351" i="1"/>
  <c r="R350" i="1"/>
  <c r="Q350" i="1"/>
  <c r="P350" i="1"/>
  <c r="R349" i="1"/>
  <c r="Q349" i="1"/>
  <c r="P349" i="1"/>
  <c r="R348" i="1"/>
  <c r="Q348" i="1"/>
  <c r="P348" i="1"/>
  <c r="R347" i="1"/>
  <c r="Q347" i="1"/>
  <c r="P347" i="1"/>
  <c r="R346" i="1"/>
  <c r="Q346" i="1"/>
  <c r="P346" i="1"/>
  <c r="V345" i="1"/>
  <c r="S345" i="1"/>
  <c r="R345" i="1"/>
  <c r="Q345" i="1"/>
  <c r="M345" i="1"/>
  <c r="P345" i="1" s="1"/>
  <c r="J345" i="1"/>
  <c r="G345" i="1"/>
  <c r="X344" i="1"/>
  <c r="W344" i="1"/>
  <c r="V344" i="1" s="1"/>
  <c r="U344" i="1"/>
  <c r="T344" i="1"/>
  <c r="S344" i="1" s="1"/>
  <c r="O344" i="1"/>
  <c r="N344" i="1"/>
  <c r="L344" i="1"/>
  <c r="K344" i="1"/>
  <c r="I344" i="1"/>
  <c r="H344" i="1"/>
  <c r="G344" i="1"/>
  <c r="V343" i="1"/>
  <c r="S343" i="1"/>
  <c r="R343" i="1"/>
  <c r="Q343" i="1"/>
  <c r="P343" i="1"/>
  <c r="M343" i="1"/>
  <c r="J343" i="1"/>
  <c r="G343" i="1"/>
  <c r="V342" i="1"/>
  <c r="S342" i="1"/>
  <c r="R342" i="1"/>
  <c r="Q342" i="1"/>
  <c r="P342" i="1"/>
  <c r="M342" i="1"/>
  <c r="J342" i="1"/>
  <c r="G342" i="1"/>
  <c r="V341" i="1"/>
  <c r="S341" i="1"/>
  <c r="R341" i="1"/>
  <c r="Q341" i="1"/>
  <c r="P341" i="1"/>
  <c r="M341" i="1"/>
  <c r="J341" i="1"/>
  <c r="G341" i="1"/>
  <c r="V340" i="1"/>
  <c r="S340" i="1"/>
  <c r="R340" i="1"/>
  <c r="Q340" i="1"/>
  <c r="P340" i="1"/>
  <c r="M340" i="1"/>
  <c r="J340" i="1"/>
  <c r="G340" i="1"/>
  <c r="V339" i="1"/>
  <c r="S339" i="1"/>
  <c r="R339" i="1"/>
  <c r="Q339" i="1"/>
  <c r="P339" i="1"/>
  <c r="M339" i="1"/>
  <c r="J339" i="1"/>
  <c r="G339" i="1"/>
  <c r="V338" i="1"/>
  <c r="S338" i="1"/>
  <c r="R338" i="1"/>
  <c r="Q338" i="1"/>
  <c r="P338" i="1"/>
  <c r="M338" i="1"/>
  <c r="J338" i="1"/>
  <c r="G338" i="1"/>
  <c r="V337" i="1"/>
  <c r="S337" i="1"/>
  <c r="R337" i="1"/>
  <c r="Q337" i="1"/>
  <c r="P337" i="1"/>
  <c r="M337" i="1"/>
  <c r="J337" i="1"/>
  <c r="G337" i="1"/>
  <c r="X336" i="1"/>
  <c r="W336" i="1"/>
  <c r="U336" i="1"/>
  <c r="U334" i="1" s="1"/>
  <c r="T336" i="1"/>
  <c r="Q336" i="1"/>
  <c r="O336" i="1"/>
  <c r="N336" i="1"/>
  <c r="M336" i="1"/>
  <c r="L336" i="1"/>
  <c r="K336" i="1"/>
  <c r="I336" i="1"/>
  <c r="I334" i="1" s="1"/>
  <c r="H336" i="1"/>
  <c r="W334" i="1"/>
  <c r="O334" i="1"/>
  <c r="O332" i="1" s="1"/>
  <c r="N334" i="1"/>
  <c r="U332" i="1"/>
  <c r="I332" i="1"/>
  <c r="V331" i="1"/>
  <c r="S331" i="1"/>
  <c r="R331" i="1"/>
  <c r="Q331" i="1"/>
  <c r="M331" i="1"/>
  <c r="J331" i="1"/>
  <c r="G331" i="1"/>
  <c r="V330" i="1"/>
  <c r="S330" i="1"/>
  <c r="R330" i="1"/>
  <c r="Q330" i="1"/>
  <c r="M330" i="1"/>
  <c r="J330" i="1"/>
  <c r="G330" i="1"/>
  <c r="V329" i="1"/>
  <c r="S329" i="1"/>
  <c r="R329" i="1"/>
  <c r="Q329" i="1"/>
  <c r="M329" i="1"/>
  <c r="P329" i="1" s="1"/>
  <c r="J329" i="1"/>
  <c r="G329" i="1"/>
  <c r="W328" i="1"/>
  <c r="V328" i="1"/>
  <c r="T328" i="1"/>
  <c r="S328" i="1" s="1"/>
  <c r="R328" i="1"/>
  <c r="N328" i="1"/>
  <c r="M328" i="1"/>
  <c r="K328" i="1"/>
  <c r="Q328" i="1" s="1"/>
  <c r="J328" i="1"/>
  <c r="P328" i="1" s="1"/>
  <c r="H328" i="1"/>
  <c r="G328" i="1"/>
  <c r="X326" i="1"/>
  <c r="X324" i="1" s="1"/>
  <c r="W326" i="1"/>
  <c r="U326" i="1"/>
  <c r="T326" i="1"/>
  <c r="T324" i="1" s="1"/>
  <c r="S326" i="1"/>
  <c r="S324" i="1" s="1"/>
  <c r="O326" i="1"/>
  <c r="N326" i="1"/>
  <c r="L326" i="1"/>
  <c r="L324" i="1" s="1"/>
  <c r="K326" i="1"/>
  <c r="I326" i="1"/>
  <c r="H326" i="1"/>
  <c r="H324" i="1" s="1"/>
  <c r="G326" i="1"/>
  <c r="G324" i="1" s="1"/>
  <c r="U324" i="1"/>
  <c r="N324" i="1"/>
  <c r="I324" i="1"/>
  <c r="R323" i="1"/>
  <c r="Q323" i="1"/>
  <c r="P323" i="1"/>
  <c r="R322" i="1"/>
  <c r="Q322" i="1"/>
  <c r="P322" i="1"/>
  <c r="R321" i="1"/>
  <c r="Q321" i="1"/>
  <c r="P321" i="1"/>
  <c r="R319" i="1"/>
  <c r="Q319" i="1"/>
  <c r="P319" i="1"/>
  <c r="X317" i="1"/>
  <c r="W317" i="1"/>
  <c r="V317" i="1"/>
  <c r="U317" i="1"/>
  <c r="T317" i="1"/>
  <c r="S317" i="1"/>
  <c r="P317" i="1"/>
  <c r="O317" i="1"/>
  <c r="R317" i="1" s="1"/>
  <c r="N317" i="1"/>
  <c r="M317" i="1"/>
  <c r="L317" i="1"/>
  <c r="K317" i="1"/>
  <c r="Q317" i="1" s="1"/>
  <c r="J317" i="1"/>
  <c r="I317" i="1"/>
  <c r="H317" i="1"/>
  <c r="G317" i="1"/>
  <c r="R316" i="1"/>
  <c r="Q316" i="1"/>
  <c r="P316" i="1"/>
  <c r="R315" i="1"/>
  <c r="Q315" i="1"/>
  <c r="P315" i="1"/>
  <c r="V314" i="1"/>
  <c r="S314" i="1"/>
  <c r="R314" i="1"/>
  <c r="Q314" i="1"/>
  <c r="M314" i="1"/>
  <c r="P314" i="1" s="1"/>
  <c r="J314" i="1"/>
  <c r="G314" i="1"/>
  <c r="V313" i="1"/>
  <c r="S313" i="1"/>
  <c r="R313" i="1"/>
  <c r="Q313" i="1"/>
  <c r="M313" i="1"/>
  <c r="P313" i="1" s="1"/>
  <c r="J313" i="1"/>
  <c r="G313" i="1"/>
  <c r="V312" i="1"/>
  <c r="S312" i="1"/>
  <c r="R312" i="1"/>
  <c r="Q312" i="1"/>
  <c r="M312" i="1"/>
  <c r="P312" i="1" s="1"/>
  <c r="J312" i="1"/>
  <c r="G312" i="1"/>
  <c r="V311" i="1"/>
  <c r="S311" i="1"/>
  <c r="R311" i="1"/>
  <c r="Q311" i="1"/>
  <c r="M311" i="1"/>
  <c r="P311" i="1" s="1"/>
  <c r="J311" i="1"/>
  <c r="G311" i="1"/>
  <c r="V310" i="1"/>
  <c r="S310" i="1"/>
  <c r="R310" i="1"/>
  <c r="Q310" i="1"/>
  <c r="M310" i="1"/>
  <c r="P310" i="1" s="1"/>
  <c r="J310" i="1"/>
  <c r="G310" i="1"/>
  <c r="V309" i="1"/>
  <c r="S309" i="1"/>
  <c r="R309" i="1"/>
  <c r="Q309" i="1"/>
  <c r="M309" i="1"/>
  <c r="P309" i="1" s="1"/>
  <c r="J309" i="1"/>
  <c r="G309" i="1"/>
  <c r="V308" i="1"/>
  <c r="S308" i="1"/>
  <c r="R308" i="1"/>
  <c r="Q308" i="1"/>
  <c r="M308" i="1"/>
  <c r="P308" i="1" s="1"/>
  <c r="J308" i="1"/>
  <c r="G308" i="1"/>
  <c r="V307" i="1"/>
  <c r="S307" i="1"/>
  <c r="R307" i="1"/>
  <c r="Q307" i="1"/>
  <c r="M307" i="1"/>
  <c r="P307" i="1" s="1"/>
  <c r="J307" i="1"/>
  <c r="G307" i="1"/>
  <c r="V306" i="1"/>
  <c r="S306" i="1"/>
  <c r="R306" i="1"/>
  <c r="Q306" i="1"/>
  <c r="M306" i="1"/>
  <c r="P306" i="1" s="1"/>
  <c r="J306" i="1"/>
  <c r="G306" i="1"/>
  <c r="V305" i="1"/>
  <c r="S305" i="1"/>
  <c r="R305" i="1"/>
  <c r="Q305" i="1"/>
  <c r="M305" i="1"/>
  <c r="P305" i="1" s="1"/>
  <c r="J305" i="1"/>
  <c r="G305" i="1"/>
  <c r="V304" i="1"/>
  <c r="S304" i="1"/>
  <c r="R304" i="1"/>
  <c r="Q304" i="1"/>
  <c r="M304" i="1"/>
  <c r="P304" i="1" s="1"/>
  <c r="J304" i="1"/>
  <c r="G304" i="1"/>
  <c r="V303" i="1"/>
  <c r="S303" i="1"/>
  <c r="R303" i="1"/>
  <c r="Q303" i="1"/>
  <c r="M303" i="1"/>
  <c r="P303" i="1" s="1"/>
  <c r="J303" i="1"/>
  <c r="G303" i="1"/>
  <c r="V302" i="1"/>
  <c r="S302" i="1"/>
  <c r="R302" i="1"/>
  <c r="Q302" i="1"/>
  <c r="M302" i="1"/>
  <c r="P302" i="1" s="1"/>
  <c r="J302" i="1"/>
  <c r="G302" i="1"/>
  <c r="V301" i="1"/>
  <c r="S301" i="1"/>
  <c r="R301" i="1"/>
  <c r="Q301" i="1"/>
  <c r="M301" i="1"/>
  <c r="P301" i="1" s="1"/>
  <c r="J301" i="1"/>
  <c r="G301" i="1"/>
  <c r="V300" i="1"/>
  <c r="S300" i="1"/>
  <c r="R300" i="1"/>
  <c r="Q300" i="1"/>
  <c r="M300" i="1"/>
  <c r="P300" i="1" s="1"/>
  <c r="J300" i="1"/>
  <c r="G300" i="1"/>
  <c r="V299" i="1"/>
  <c r="S299" i="1"/>
  <c r="R299" i="1"/>
  <c r="Q299" i="1"/>
  <c r="M299" i="1"/>
  <c r="P299" i="1" s="1"/>
  <c r="J299" i="1"/>
  <c r="G299" i="1"/>
  <c r="V298" i="1"/>
  <c r="S298" i="1"/>
  <c r="R298" i="1"/>
  <c r="Q298" i="1"/>
  <c r="M298" i="1"/>
  <c r="P298" i="1" s="1"/>
  <c r="J298" i="1"/>
  <c r="G298" i="1"/>
  <c r="V297" i="1"/>
  <c r="S297" i="1"/>
  <c r="R297" i="1"/>
  <c r="Q297" i="1"/>
  <c r="M297" i="1"/>
  <c r="P297" i="1" s="1"/>
  <c r="J297" i="1"/>
  <c r="G297" i="1"/>
  <c r="V296" i="1"/>
  <c r="S296" i="1"/>
  <c r="R296" i="1"/>
  <c r="Q296" i="1"/>
  <c r="M296" i="1"/>
  <c r="P296" i="1" s="1"/>
  <c r="J296" i="1"/>
  <c r="G296" i="1"/>
  <c r="X295" i="1"/>
  <c r="W295" i="1"/>
  <c r="U295" i="1"/>
  <c r="T295" i="1"/>
  <c r="S295" i="1"/>
  <c r="O295" i="1"/>
  <c r="N295" i="1"/>
  <c r="L295" i="1"/>
  <c r="K295" i="1"/>
  <c r="I295" i="1"/>
  <c r="H295" i="1"/>
  <c r="G295" i="1"/>
  <c r="R294" i="1"/>
  <c r="Q294" i="1"/>
  <c r="P294" i="1"/>
  <c r="R293" i="1"/>
  <c r="Q293" i="1"/>
  <c r="P293" i="1"/>
  <c r="R292" i="1"/>
  <c r="Q292" i="1"/>
  <c r="P292" i="1"/>
  <c r="R291" i="1"/>
  <c r="Q291" i="1"/>
  <c r="P291" i="1"/>
  <c r="R290" i="1"/>
  <c r="Q290" i="1"/>
  <c r="P290" i="1"/>
  <c r="R289" i="1"/>
  <c r="Q289" i="1"/>
  <c r="P289" i="1"/>
  <c r="R288" i="1"/>
  <c r="Q288" i="1"/>
  <c r="P288" i="1"/>
  <c r="R287" i="1"/>
  <c r="Q287" i="1"/>
  <c r="P287" i="1"/>
  <c r="R286" i="1"/>
  <c r="Q286" i="1"/>
  <c r="P286" i="1"/>
  <c r="R285" i="1"/>
  <c r="Q285" i="1"/>
  <c r="P285" i="1"/>
  <c r="R284" i="1"/>
  <c r="Q284" i="1"/>
  <c r="P284" i="1"/>
  <c r="R283" i="1"/>
  <c r="Q283" i="1"/>
  <c r="P283" i="1"/>
  <c r="V282" i="1"/>
  <c r="S282" i="1"/>
  <c r="R282" i="1"/>
  <c r="Q282" i="1"/>
  <c r="M282" i="1"/>
  <c r="P282" i="1" s="1"/>
  <c r="J282" i="1"/>
  <c r="G282" i="1"/>
  <c r="R281" i="1"/>
  <c r="J281" i="1"/>
  <c r="P281" i="1" s="1"/>
  <c r="V280" i="1"/>
  <c r="S280" i="1"/>
  <c r="R280" i="1"/>
  <c r="Q280" i="1"/>
  <c r="P280" i="1"/>
  <c r="M280" i="1"/>
  <c r="J280" i="1"/>
  <c r="G280" i="1"/>
  <c r="V279" i="1"/>
  <c r="S279" i="1"/>
  <c r="R279" i="1"/>
  <c r="Q279" i="1"/>
  <c r="P279" i="1"/>
  <c r="M279" i="1"/>
  <c r="J279" i="1"/>
  <c r="G279" i="1"/>
  <c r="V278" i="1"/>
  <c r="S278" i="1"/>
  <c r="R278" i="1"/>
  <c r="Q278" i="1"/>
  <c r="P278" i="1"/>
  <c r="M278" i="1"/>
  <c r="J278" i="1"/>
  <c r="G278" i="1"/>
  <c r="X277" i="1"/>
  <c r="W277" i="1"/>
  <c r="U277" i="1"/>
  <c r="U275" i="1" s="1"/>
  <c r="T277" i="1"/>
  <c r="Q277" i="1"/>
  <c r="O277" i="1"/>
  <c r="N277" i="1"/>
  <c r="M277" i="1"/>
  <c r="L277" i="1"/>
  <c r="K277" i="1"/>
  <c r="I277" i="1"/>
  <c r="I275" i="1" s="1"/>
  <c r="I273" i="1" s="1"/>
  <c r="H277" i="1"/>
  <c r="N275" i="1"/>
  <c r="K275" i="1"/>
  <c r="K273" i="1" s="1"/>
  <c r="U273" i="1"/>
  <c r="U271" i="1" s="1"/>
  <c r="R270" i="1"/>
  <c r="Q270" i="1"/>
  <c r="P270" i="1"/>
  <c r="R269" i="1"/>
  <c r="Q269" i="1"/>
  <c r="P269" i="1"/>
  <c r="R268" i="1"/>
  <c r="Q268" i="1"/>
  <c r="P268" i="1"/>
  <c r="R267" i="1"/>
  <c r="Q267" i="1"/>
  <c r="P267" i="1"/>
  <c r="R266" i="1"/>
  <c r="Q266" i="1"/>
  <c r="P266" i="1"/>
  <c r="R265" i="1"/>
  <c r="Q265" i="1"/>
  <c r="P265" i="1"/>
  <c r="R264" i="1"/>
  <c r="Q264" i="1"/>
  <c r="P264" i="1"/>
  <c r="R263" i="1"/>
  <c r="Q263" i="1"/>
  <c r="P263" i="1"/>
  <c r="R262" i="1"/>
  <c r="Q262" i="1"/>
  <c r="P262" i="1"/>
  <c r="R261" i="1"/>
  <c r="Q261" i="1"/>
  <c r="P261" i="1"/>
  <c r="R260" i="1"/>
  <c r="Q260" i="1"/>
  <c r="P260" i="1"/>
  <c r="R259" i="1"/>
  <c r="Q259" i="1"/>
  <c r="P259" i="1"/>
  <c r="R258" i="1"/>
  <c r="Q258" i="1"/>
  <c r="P258" i="1"/>
  <c r="R257" i="1"/>
  <c r="Q257" i="1"/>
  <c r="P257" i="1"/>
  <c r="R256" i="1"/>
  <c r="Q256" i="1"/>
  <c r="P256" i="1"/>
  <c r="R255" i="1"/>
  <c r="Q255" i="1"/>
  <c r="P255" i="1"/>
  <c r="R254" i="1"/>
  <c r="Q254" i="1"/>
  <c r="P254" i="1"/>
  <c r="R253" i="1"/>
  <c r="Q253" i="1"/>
  <c r="P253" i="1"/>
  <c r="R252" i="1"/>
  <c r="Q252" i="1"/>
  <c r="P252" i="1"/>
  <c r="R251" i="1"/>
  <c r="Q251" i="1"/>
  <c r="P251" i="1"/>
  <c r="R250" i="1"/>
  <c r="Q250" i="1"/>
  <c r="P250" i="1"/>
  <c r="R249" i="1"/>
  <c r="Q249" i="1"/>
  <c r="P249" i="1"/>
  <c r="R248" i="1"/>
  <c r="Q248" i="1"/>
  <c r="P248" i="1"/>
  <c r="R247" i="1"/>
  <c r="Q247" i="1"/>
  <c r="P247" i="1"/>
  <c r="R246" i="1"/>
  <c r="Q246" i="1"/>
  <c r="P246" i="1"/>
  <c r="R245" i="1"/>
  <c r="Q245" i="1"/>
  <c r="P245" i="1"/>
  <c r="R244" i="1"/>
  <c r="Q244" i="1"/>
  <c r="P244" i="1"/>
  <c r="R243" i="1"/>
  <c r="Q243" i="1"/>
  <c r="P243" i="1"/>
  <c r="R242" i="1"/>
  <c r="Q242" i="1"/>
  <c r="P242" i="1"/>
  <c r="R241" i="1"/>
  <c r="Q241" i="1"/>
  <c r="P241" i="1"/>
  <c r="R240" i="1"/>
  <c r="Q240" i="1"/>
  <c r="P240" i="1"/>
  <c r="V238" i="1"/>
  <c r="R238" i="1"/>
  <c r="Q238" i="1"/>
  <c r="P238" i="1"/>
  <c r="M238" i="1"/>
  <c r="J238" i="1"/>
  <c r="G238" i="1"/>
  <c r="G236" i="1" s="1"/>
  <c r="X236" i="1"/>
  <c r="W236" i="1"/>
  <c r="V236" i="1"/>
  <c r="U236" i="1"/>
  <c r="T236" i="1"/>
  <c r="S236" i="1"/>
  <c r="Q236" i="1"/>
  <c r="P236" i="1"/>
  <c r="O236" i="1"/>
  <c r="N236" i="1"/>
  <c r="M236" i="1"/>
  <c r="L236" i="1"/>
  <c r="R236" i="1" s="1"/>
  <c r="K236" i="1"/>
  <c r="J236" i="1"/>
  <c r="I236" i="1"/>
  <c r="H236" i="1"/>
  <c r="R235" i="1"/>
  <c r="Q235" i="1"/>
  <c r="P235" i="1"/>
  <c r="R234" i="1"/>
  <c r="Q234" i="1"/>
  <c r="P234" i="1"/>
  <c r="R233" i="1"/>
  <c r="Q233" i="1"/>
  <c r="P233" i="1"/>
  <c r="R232" i="1"/>
  <c r="Q232" i="1"/>
  <c r="P232" i="1"/>
  <c r="R231" i="1"/>
  <c r="Q231" i="1"/>
  <c r="P231" i="1"/>
  <c r="R229" i="1"/>
  <c r="Q229" i="1"/>
  <c r="P229" i="1"/>
  <c r="R227" i="1"/>
  <c r="Q227" i="1"/>
  <c r="P227" i="1"/>
  <c r="R226" i="1"/>
  <c r="Q226" i="1"/>
  <c r="P226" i="1"/>
  <c r="R225" i="1"/>
  <c r="Q225" i="1"/>
  <c r="P225" i="1"/>
  <c r="R224" i="1"/>
  <c r="Q224" i="1"/>
  <c r="P224" i="1"/>
  <c r="R223" i="1"/>
  <c r="Q223" i="1"/>
  <c r="P223" i="1"/>
  <c r="R222" i="1"/>
  <c r="Q222" i="1"/>
  <c r="P222" i="1"/>
  <c r="R221" i="1"/>
  <c r="Q221" i="1"/>
  <c r="P221" i="1"/>
  <c r="R220" i="1"/>
  <c r="Q220" i="1"/>
  <c r="P220" i="1"/>
  <c r="R219" i="1"/>
  <c r="Q219" i="1"/>
  <c r="P219" i="1"/>
  <c r="R218" i="1"/>
  <c r="Q218" i="1"/>
  <c r="P218" i="1"/>
  <c r="R217" i="1"/>
  <c r="Q217" i="1"/>
  <c r="P217" i="1"/>
  <c r="R216" i="1"/>
  <c r="Q216" i="1"/>
  <c r="P216" i="1"/>
  <c r="R215" i="1"/>
  <c r="Q215" i="1"/>
  <c r="P215" i="1"/>
  <c r="R214" i="1"/>
  <c r="Q214" i="1"/>
  <c r="P214" i="1"/>
  <c r="R213" i="1"/>
  <c r="Q213" i="1"/>
  <c r="P213" i="1"/>
  <c r="R212" i="1"/>
  <c r="Q212" i="1"/>
  <c r="P212" i="1"/>
  <c r="R211" i="1"/>
  <c r="Q211" i="1"/>
  <c r="P211" i="1"/>
  <c r="R210" i="1"/>
  <c r="Q210" i="1"/>
  <c r="P210" i="1"/>
  <c r="R208" i="1"/>
  <c r="Q208" i="1"/>
  <c r="P208" i="1"/>
  <c r="R207" i="1"/>
  <c r="Q207" i="1"/>
  <c r="P207" i="1"/>
  <c r="R206" i="1"/>
  <c r="Q206" i="1"/>
  <c r="P206" i="1"/>
  <c r="R205" i="1"/>
  <c r="Q205" i="1"/>
  <c r="P205" i="1"/>
  <c r="R204" i="1"/>
  <c r="Q204" i="1"/>
  <c r="P204" i="1"/>
  <c r="V203" i="1"/>
  <c r="S203" i="1"/>
  <c r="S198" i="1" s="1"/>
  <c r="R203" i="1"/>
  <c r="Q203" i="1"/>
  <c r="M203" i="1"/>
  <c r="J203" i="1"/>
  <c r="G203" i="1"/>
  <c r="R202" i="1"/>
  <c r="Q202" i="1"/>
  <c r="P202" i="1"/>
  <c r="R201" i="1"/>
  <c r="Q201" i="1"/>
  <c r="P201" i="1"/>
  <c r="R200" i="1"/>
  <c r="Q200" i="1"/>
  <c r="P200" i="1"/>
  <c r="R199" i="1"/>
  <c r="Q199" i="1"/>
  <c r="P199" i="1"/>
  <c r="X198" i="1"/>
  <c r="W198" i="1"/>
  <c r="V198" i="1"/>
  <c r="U198" i="1"/>
  <c r="T198" i="1"/>
  <c r="O198" i="1"/>
  <c r="R198" i="1" s="1"/>
  <c r="N198" i="1"/>
  <c r="L198" i="1"/>
  <c r="K198" i="1"/>
  <c r="J198" i="1"/>
  <c r="I198" i="1"/>
  <c r="H198" i="1"/>
  <c r="G198" i="1"/>
  <c r="R197" i="1"/>
  <c r="Q197" i="1"/>
  <c r="P197" i="1"/>
  <c r="R196" i="1"/>
  <c r="Q196" i="1"/>
  <c r="P196" i="1"/>
  <c r="R195" i="1"/>
  <c r="Q195" i="1"/>
  <c r="P195" i="1"/>
  <c r="R194" i="1"/>
  <c r="Q194" i="1"/>
  <c r="P194" i="1"/>
  <c r="R193" i="1"/>
  <c r="Q193" i="1"/>
  <c r="P193" i="1"/>
  <c r="R192" i="1"/>
  <c r="Q192" i="1"/>
  <c r="P192" i="1"/>
  <c r="R191" i="1"/>
  <c r="Q191" i="1"/>
  <c r="P191" i="1"/>
  <c r="R190" i="1"/>
  <c r="Q190" i="1"/>
  <c r="P190" i="1"/>
  <c r="R189" i="1"/>
  <c r="Q189" i="1"/>
  <c r="P189" i="1"/>
  <c r="R188" i="1"/>
  <c r="Q188" i="1"/>
  <c r="P188" i="1"/>
  <c r="R187" i="1"/>
  <c r="Q187" i="1"/>
  <c r="P187" i="1"/>
  <c r="V186" i="1"/>
  <c r="S186" i="1"/>
  <c r="S184" i="1" s="1"/>
  <c r="R186" i="1"/>
  <c r="Q186" i="1"/>
  <c r="M186" i="1"/>
  <c r="P186" i="1" s="1"/>
  <c r="J186" i="1"/>
  <c r="J184" i="1" s="1"/>
  <c r="G186" i="1"/>
  <c r="G184" i="1" s="1"/>
  <c r="R185" i="1"/>
  <c r="Q185" i="1"/>
  <c r="P185" i="1"/>
  <c r="X184" i="1"/>
  <c r="W184" i="1"/>
  <c r="V184" i="1"/>
  <c r="U184" i="1"/>
  <c r="T184" i="1"/>
  <c r="Q184" i="1"/>
  <c r="O184" i="1"/>
  <c r="N184" i="1"/>
  <c r="M184" i="1"/>
  <c r="P184" i="1" s="1"/>
  <c r="L184" i="1"/>
  <c r="R184" i="1" s="1"/>
  <c r="K184" i="1"/>
  <c r="I184" i="1"/>
  <c r="H184" i="1"/>
  <c r="R183" i="1"/>
  <c r="Q183" i="1"/>
  <c r="P183" i="1"/>
  <c r="R182" i="1"/>
  <c r="Q182" i="1"/>
  <c r="P182" i="1"/>
  <c r="R181" i="1"/>
  <c r="Q181" i="1"/>
  <c r="P181" i="1"/>
  <c r="R180" i="1"/>
  <c r="Q180" i="1"/>
  <c r="P180" i="1"/>
  <c r="R179" i="1"/>
  <c r="Q179" i="1"/>
  <c r="P179" i="1"/>
  <c r="X178" i="1"/>
  <c r="W178" i="1"/>
  <c r="V178" i="1"/>
  <c r="U178" i="1"/>
  <c r="T178" i="1"/>
  <c r="S178" i="1"/>
  <c r="R178" i="1"/>
  <c r="Q178" i="1"/>
  <c r="O178" i="1"/>
  <c r="N178" i="1"/>
  <c r="M178" i="1"/>
  <c r="L178" i="1"/>
  <c r="K178" i="1"/>
  <c r="J178" i="1"/>
  <c r="I178" i="1"/>
  <c r="H178" i="1"/>
  <c r="G178" i="1"/>
  <c r="R177" i="1"/>
  <c r="Q177" i="1"/>
  <c r="P177" i="1"/>
  <c r="X176" i="1"/>
  <c r="W176" i="1"/>
  <c r="V176" i="1"/>
  <c r="U176" i="1"/>
  <c r="T176" i="1"/>
  <c r="S176" i="1"/>
  <c r="O176" i="1"/>
  <c r="R176" i="1" s="1"/>
  <c r="N176" i="1"/>
  <c r="Q176" i="1" s="1"/>
  <c r="M176" i="1"/>
  <c r="L176" i="1"/>
  <c r="K176" i="1"/>
  <c r="J176" i="1"/>
  <c r="P176" i="1" s="1"/>
  <c r="I176" i="1"/>
  <c r="H176" i="1"/>
  <c r="G176" i="1"/>
  <c r="R175" i="1"/>
  <c r="Q175" i="1"/>
  <c r="P175" i="1"/>
  <c r="R174" i="1"/>
  <c r="Q174" i="1"/>
  <c r="P174" i="1"/>
  <c r="X173" i="1"/>
  <c r="W173" i="1"/>
  <c r="V173" i="1"/>
  <c r="U173" i="1"/>
  <c r="T173" i="1"/>
  <c r="S173" i="1"/>
  <c r="R173" i="1"/>
  <c r="O173" i="1"/>
  <c r="N173" i="1"/>
  <c r="M173" i="1"/>
  <c r="L173" i="1"/>
  <c r="K173" i="1"/>
  <c r="J173" i="1"/>
  <c r="P173" i="1" s="1"/>
  <c r="I173" i="1"/>
  <c r="H173" i="1"/>
  <c r="G173" i="1"/>
  <c r="R172" i="1"/>
  <c r="Q172" i="1"/>
  <c r="P172" i="1"/>
  <c r="X171" i="1"/>
  <c r="W171" i="1"/>
  <c r="V171" i="1"/>
  <c r="U171" i="1"/>
  <c r="T171" i="1"/>
  <c r="S171" i="1"/>
  <c r="P171" i="1"/>
  <c r="O171" i="1"/>
  <c r="R171" i="1" s="1"/>
  <c r="N171" i="1"/>
  <c r="M171" i="1"/>
  <c r="L171" i="1"/>
  <c r="K171" i="1"/>
  <c r="Q171" i="1" s="1"/>
  <c r="J171" i="1"/>
  <c r="I171" i="1"/>
  <c r="H171" i="1"/>
  <c r="G171" i="1"/>
  <c r="V170" i="1"/>
  <c r="S170" i="1"/>
  <c r="R170" i="1"/>
  <c r="Q170" i="1"/>
  <c r="M170" i="1"/>
  <c r="P170" i="1" s="1"/>
  <c r="J170" i="1"/>
  <c r="G170" i="1"/>
  <c r="V169" i="1"/>
  <c r="S169" i="1"/>
  <c r="R169" i="1"/>
  <c r="Q169" i="1"/>
  <c r="M169" i="1"/>
  <c r="P169" i="1" s="1"/>
  <c r="J169" i="1"/>
  <c r="G169" i="1"/>
  <c r="X168" i="1"/>
  <c r="W168" i="1"/>
  <c r="V168" i="1"/>
  <c r="U168" i="1"/>
  <c r="S168" i="1" s="1"/>
  <c r="T168" i="1"/>
  <c r="O168" i="1"/>
  <c r="R168" i="1" s="1"/>
  <c r="N168" i="1"/>
  <c r="Q168" i="1" s="1"/>
  <c r="M168" i="1"/>
  <c r="P168" i="1" s="1"/>
  <c r="L168" i="1"/>
  <c r="K168" i="1"/>
  <c r="J168" i="1"/>
  <c r="I168" i="1"/>
  <c r="G168" i="1" s="1"/>
  <c r="H168" i="1"/>
  <c r="V167" i="1"/>
  <c r="S167" i="1"/>
  <c r="R167" i="1"/>
  <c r="Q167" i="1"/>
  <c r="M167" i="1"/>
  <c r="P167" i="1" s="1"/>
  <c r="J167" i="1"/>
  <c r="G167" i="1"/>
  <c r="V166" i="1"/>
  <c r="S166" i="1"/>
  <c r="R166" i="1"/>
  <c r="Q166" i="1"/>
  <c r="M166" i="1"/>
  <c r="P166" i="1" s="1"/>
  <c r="J166" i="1"/>
  <c r="G166" i="1"/>
  <c r="V165" i="1"/>
  <c r="S165" i="1"/>
  <c r="R165" i="1"/>
  <c r="Q165" i="1"/>
  <c r="M165" i="1"/>
  <c r="P165" i="1" s="1"/>
  <c r="J165" i="1"/>
  <c r="G165" i="1"/>
  <c r="X164" i="1"/>
  <c r="W164" i="1"/>
  <c r="U164" i="1"/>
  <c r="T164" i="1"/>
  <c r="T162" i="1" s="1"/>
  <c r="O164" i="1"/>
  <c r="N164" i="1"/>
  <c r="L164" i="1"/>
  <c r="L162" i="1" s="1"/>
  <c r="K164" i="1"/>
  <c r="I164" i="1"/>
  <c r="H164" i="1"/>
  <c r="H162" i="1" s="1"/>
  <c r="U162" i="1"/>
  <c r="U160" i="1" s="1"/>
  <c r="N162" i="1"/>
  <c r="N160" i="1" s="1"/>
  <c r="T160" i="1"/>
  <c r="S160" i="1" s="1"/>
  <c r="L160" i="1"/>
  <c r="H160" i="1"/>
  <c r="R159" i="1"/>
  <c r="Q159" i="1"/>
  <c r="P159" i="1"/>
  <c r="X158" i="1"/>
  <c r="W158" i="1"/>
  <c r="V158" i="1"/>
  <c r="U158" i="1"/>
  <c r="T158" i="1"/>
  <c r="T151" i="1" s="1"/>
  <c r="T149" i="1" s="1"/>
  <c r="T122" i="1" s="1"/>
  <c r="S158" i="1"/>
  <c r="Q158" i="1"/>
  <c r="P158" i="1"/>
  <c r="O158" i="1"/>
  <c r="N158" i="1"/>
  <c r="M158" i="1"/>
  <c r="L158" i="1"/>
  <c r="R158" i="1" s="1"/>
  <c r="K158" i="1"/>
  <c r="J158" i="1"/>
  <c r="I158" i="1"/>
  <c r="H158" i="1"/>
  <c r="G158" i="1"/>
  <c r="R157" i="1"/>
  <c r="Q157" i="1"/>
  <c r="P157" i="1"/>
  <c r="X156" i="1"/>
  <c r="W156" i="1"/>
  <c r="V156" i="1"/>
  <c r="U156" i="1"/>
  <c r="T156" i="1"/>
  <c r="S156" i="1"/>
  <c r="R156" i="1"/>
  <c r="Q156" i="1"/>
  <c r="O156" i="1"/>
  <c r="N156" i="1"/>
  <c r="M156" i="1"/>
  <c r="L156" i="1"/>
  <c r="K156" i="1"/>
  <c r="J156" i="1"/>
  <c r="I156" i="1"/>
  <c r="H156" i="1"/>
  <c r="G156" i="1"/>
  <c r="R155" i="1"/>
  <c r="Q155" i="1"/>
  <c r="P155" i="1"/>
  <c r="R154" i="1"/>
  <c r="Q154" i="1"/>
  <c r="P154" i="1"/>
  <c r="X153" i="1"/>
  <c r="W153" i="1"/>
  <c r="V153" i="1"/>
  <c r="V151" i="1" s="1"/>
  <c r="V149" i="1" s="1"/>
  <c r="U153" i="1"/>
  <c r="T153" i="1"/>
  <c r="S153" i="1"/>
  <c r="R153" i="1"/>
  <c r="O153" i="1"/>
  <c r="N153" i="1"/>
  <c r="N151" i="1" s="1"/>
  <c r="Q151" i="1" s="1"/>
  <c r="M153" i="1"/>
  <c r="L153" i="1"/>
  <c r="K153" i="1"/>
  <c r="J153" i="1"/>
  <c r="J151" i="1" s="1"/>
  <c r="I153" i="1"/>
  <c r="I151" i="1" s="1"/>
  <c r="H153" i="1"/>
  <c r="G153" i="1"/>
  <c r="X151" i="1"/>
  <c r="X149" i="1" s="1"/>
  <c r="W151" i="1"/>
  <c r="W149" i="1" s="1"/>
  <c r="S151" i="1"/>
  <c r="S149" i="1" s="1"/>
  <c r="O151" i="1"/>
  <c r="K151" i="1"/>
  <c r="K149" i="1" s="1"/>
  <c r="H151" i="1"/>
  <c r="H149" i="1" s="1"/>
  <c r="G151" i="1"/>
  <c r="G149" i="1" s="1"/>
  <c r="J149" i="1"/>
  <c r="I149" i="1"/>
  <c r="V148" i="1"/>
  <c r="S148" i="1"/>
  <c r="R148" i="1"/>
  <c r="Q148" i="1"/>
  <c r="M148" i="1"/>
  <c r="P148" i="1" s="1"/>
  <c r="J148" i="1"/>
  <c r="G148" i="1"/>
  <c r="V147" i="1"/>
  <c r="S147" i="1"/>
  <c r="R147" i="1"/>
  <c r="Q147" i="1"/>
  <c r="M147" i="1"/>
  <c r="P147" i="1" s="1"/>
  <c r="J147" i="1"/>
  <c r="G147" i="1"/>
  <c r="V146" i="1"/>
  <c r="S146" i="1"/>
  <c r="R146" i="1"/>
  <c r="Q146" i="1"/>
  <c r="M146" i="1"/>
  <c r="P146" i="1" s="1"/>
  <c r="J146" i="1"/>
  <c r="G146" i="1"/>
  <c r="V145" i="1"/>
  <c r="S145" i="1"/>
  <c r="R145" i="1"/>
  <c r="Q145" i="1"/>
  <c r="M145" i="1"/>
  <c r="P145" i="1" s="1"/>
  <c r="J145" i="1"/>
  <c r="G145" i="1"/>
  <c r="V144" i="1"/>
  <c r="S144" i="1"/>
  <c r="R144" i="1"/>
  <c r="Q144" i="1"/>
  <c r="M144" i="1"/>
  <c r="P144" i="1" s="1"/>
  <c r="J144" i="1"/>
  <c r="G144" i="1"/>
  <c r="X143" i="1"/>
  <c r="W143" i="1"/>
  <c r="V143" i="1" s="1"/>
  <c r="U143" i="1"/>
  <c r="T143" i="1"/>
  <c r="S143" i="1" s="1"/>
  <c r="O143" i="1"/>
  <c r="N143" i="1"/>
  <c r="L143" i="1"/>
  <c r="K143" i="1"/>
  <c r="I143" i="1"/>
  <c r="H143" i="1"/>
  <c r="G143" i="1" s="1"/>
  <c r="V141" i="1"/>
  <c r="S141" i="1"/>
  <c r="L141" i="1"/>
  <c r="R141" i="1" s="1"/>
  <c r="V140" i="1"/>
  <c r="S140" i="1"/>
  <c r="R140" i="1"/>
  <c r="Q140" i="1"/>
  <c r="M140" i="1"/>
  <c r="J140" i="1"/>
  <c r="G140" i="1"/>
  <c r="R139" i="1"/>
  <c r="Q139" i="1"/>
  <c r="P139" i="1"/>
  <c r="J139" i="1"/>
  <c r="G139" i="1"/>
  <c r="G138" i="1"/>
  <c r="G137" i="1"/>
  <c r="V136" i="1"/>
  <c r="S136" i="1"/>
  <c r="R136" i="1"/>
  <c r="Q136" i="1"/>
  <c r="M136" i="1"/>
  <c r="P136" i="1" s="1"/>
  <c r="J136" i="1"/>
  <c r="G136" i="1"/>
  <c r="V135" i="1"/>
  <c r="S135" i="1"/>
  <c r="R135" i="1"/>
  <c r="Q135" i="1"/>
  <c r="M135" i="1"/>
  <c r="J135" i="1"/>
  <c r="G135" i="1"/>
  <c r="V134" i="1"/>
  <c r="S134" i="1"/>
  <c r="R134" i="1"/>
  <c r="Q134" i="1"/>
  <c r="M134" i="1"/>
  <c r="J134" i="1"/>
  <c r="G134" i="1"/>
  <c r="V133" i="1"/>
  <c r="S133" i="1"/>
  <c r="S132" i="1" s="1"/>
  <c r="R133" i="1"/>
  <c r="Q133" i="1"/>
  <c r="M133" i="1"/>
  <c r="L133" i="1"/>
  <c r="J133" i="1"/>
  <c r="I133" i="1"/>
  <c r="H133" i="1"/>
  <c r="G133" i="1"/>
  <c r="G132" i="1" s="1"/>
  <c r="X132" i="1"/>
  <c r="W132" i="1"/>
  <c r="V132" i="1"/>
  <c r="U132" i="1"/>
  <c r="T132" i="1"/>
  <c r="N132" i="1"/>
  <c r="M132" i="1"/>
  <c r="I132" i="1"/>
  <c r="H132" i="1"/>
  <c r="R131" i="1"/>
  <c r="Q131" i="1"/>
  <c r="P131" i="1"/>
  <c r="X130" i="1"/>
  <c r="W130" i="1"/>
  <c r="V130" i="1"/>
  <c r="U130" i="1"/>
  <c r="T130" i="1"/>
  <c r="S130" i="1"/>
  <c r="R130" i="1"/>
  <c r="O130" i="1"/>
  <c r="N130" i="1"/>
  <c r="Q130" i="1" s="1"/>
  <c r="M130" i="1"/>
  <c r="L130" i="1"/>
  <c r="K130" i="1"/>
  <c r="J130" i="1"/>
  <c r="I130" i="1"/>
  <c r="H130" i="1"/>
  <c r="G130" i="1"/>
  <c r="R129" i="1"/>
  <c r="Q129" i="1"/>
  <c r="P129" i="1"/>
  <c r="X128" i="1"/>
  <c r="W128" i="1"/>
  <c r="W126" i="1" s="1"/>
  <c r="V128" i="1"/>
  <c r="V126" i="1" s="1"/>
  <c r="U128" i="1"/>
  <c r="T128" i="1"/>
  <c r="S128" i="1"/>
  <c r="S126" i="1" s="1"/>
  <c r="S124" i="1" s="1"/>
  <c r="R128" i="1"/>
  <c r="O128" i="1"/>
  <c r="O126" i="1" s="1"/>
  <c r="N128" i="1"/>
  <c r="M128" i="1"/>
  <c r="L128" i="1"/>
  <c r="K128" i="1"/>
  <c r="K126" i="1" s="1"/>
  <c r="J128" i="1"/>
  <c r="I128" i="1"/>
  <c r="H128" i="1"/>
  <c r="G128" i="1"/>
  <c r="G126" i="1" s="1"/>
  <c r="X126" i="1"/>
  <c r="X124" i="1" s="1"/>
  <c r="U126" i="1"/>
  <c r="U124" i="1" s="1"/>
  <c r="T126" i="1"/>
  <c r="T124" i="1" s="1"/>
  <c r="M126" i="1"/>
  <c r="M124" i="1" s="1"/>
  <c r="L126" i="1"/>
  <c r="L124" i="1" s="1"/>
  <c r="I126" i="1"/>
  <c r="I124" i="1" s="1"/>
  <c r="H126" i="1"/>
  <c r="H124" i="1" s="1"/>
  <c r="H122" i="1" s="1"/>
  <c r="W124" i="1"/>
  <c r="V124" i="1"/>
  <c r="O124" i="1"/>
  <c r="K124" i="1"/>
  <c r="G124" i="1"/>
  <c r="R121" i="1"/>
  <c r="Q121" i="1"/>
  <c r="P121" i="1"/>
  <c r="X120" i="1"/>
  <c r="W120" i="1"/>
  <c r="V120" i="1"/>
  <c r="U120" i="1"/>
  <c r="U116" i="1" s="1"/>
  <c r="U114" i="1" s="1"/>
  <c r="U99" i="1" s="1"/>
  <c r="T120" i="1"/>
  <c r="S120" i="1"/>
  <c r="R120" i="1"/>
  <c r="Q120" i="1"/>
  <c r="O120" i="1"/>
  <c r="N120" i="1"/>
  <c r="M120" i="1"/>
  <c r="P120" i="1" s="1"/>
  <c r="L120" i="1"/>
  <c r="K120" i="1"/>
  <c r="J120" i="1"/>
  <c r="I120" i="1"/>
  <c r="H120" i="1"/>
  <c r="G120" i="1"/>
  <c r="R119" i="1"/>
  <c r="Q119" i="1"/>
  <c r="P119" i="1"/>
  <c r="X118" i="1"/>
  <c r="W118" i="1"/>
  <c r="W116" i="1" s="1"/>
  <c r="V118" i="1"/>
  <c r="V116" i="1" s="1"/>
  <c r="U118" i="1"/>
  <c r="T118" i="1"/>
  <c r="S118" i="1"/>
  <c r="S116" i="1" s="1"/>
  <c r="O118" i="1"/>
  <c r="O116" i="1" s="1"/>
  <c r="R116" i="1" s="1"/>
  <c r="N118" i="1"/>
  <c r="M118" i="1"/>
  <c r="L118" i="1"/>
  <c r="K118" i="1"/>
  <c r="K116" i="1" s="1"/>
  <c r="J118" i="1"/>
  <c r="I118" i="1"/>
  <c r="H118" i="1"/>
  <c r="G118" i="1"/>
  <c r="G116" i="1" s="1"/>
  <c r="G114" i="1" s="1"/>
  <c r="X116" i="1"/>
  <c r="X114" i="1" s="1"/>
  <c r="T116" i="1"/>
  <c r="T114" i="1" s="1"/>
  <c r="L116" i="1"/>
  <c r="L114" i="1" s="1"/>
  <c r="I116" i="1"/>
  <c r="I114" i="1" s="1"/>
  <c r="I99" i="1" s="1"/>
  <c r="H116" i="1"/>
  <c r="H114" i="1" s="1"/>
  <c r="W114" i="1"/>
  <c r="V114" i="1"/>
  <c r="S114" i="1"/>
  <c r="K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X108" i="1"/>
  <c r="W108" i="1"/>
  <c r="V108" i="1"/>
  <c r="U108" i="1"/>
  <c r="T108" i="1"/>
  <c r="S108" i="1"/>
  <c r="P108" i="1"/>
  <c r="O108" i="1"/>
  <c r="N108" i="1"/>
  <c r="M108" i="1"/>
  <c r="L108" i="1"/>
  <c r="K108" i="1"/>
  <c r="Q108" i="1" s="1"/>
  <c r="J108" i="1"/>
  <c r="I108" i="1"/>
  <c r="H108" i="1"/>
  <c r="G108" i="1"/>
  <c r="V107" i="1"/>
  <c r="S107" i="1"/>
  <c r="R107" i="1"/>
  <c r="Q107" i="1"/>
  <c r="M107" i="1"/>
  <c r="J107" i="1"/>
  <c r="G107" i="1"/>
  <c r="V106" i="1"/>
  <c r="S106" i="1"/>
  <c r="R106" i="1"/>
  <c r="Q106" i="1"/>
  <c r="M106" i="1"/>
  <c r="J106" i="1"/>
  <c r="G106" i="1"/>
  <c r="V105" i="1"/>
  <c r="S105" i="1"/>
  <c r="R105" i="1"/>
  <c r="Q105" i="1"/>
  <c r="M105" i="1"/>
  <c r="P105" i="1" s="1"/>
  <c r="J105" i="1"/>
  <c r="G105" i="1"/>
  <c r="R104" i="1"/>
  <c r="Q104" i="1"/>
  <c r="P104" i="1"/>
  <c r="G104" i="1"/>
  <c r="V103" i="1"/>
  <c r="S103" i="1"/>
  <c r="Q103" i="1"/>
  <c r="M103" i="1"/>
  <c r="L103" i="1"/>
  <c r="R103" i="1" s="1"/>
  <c r="K103" i="1"/>
  <c r="G103" i="1"/>
  <c r="X101" i="1"/>
  <c r="X99" i="1" s="1"/>
  <c r="W101" i="1"/>
  <c r="U101" i="1"/>
  <c r="T101" i="1"/>
  <c r="S101" i="1"/>
  <c r="O101" i="1"/>
  <c r="N101" i="1"/>
  <c r="K101" i="1"/>
  <c r="I101" i="1"/>
  <c r="H101" i="1"/>
  <c r="H99" i="1" s="1"/>
  <c r="G101" i="1"/>
  <c r="V98" i="1"/>
  <c r="S98" i="1"/>
  <c r="R98" i="1"/>
  <c r="Q98" i="1"/>
  <c r="P98" i="1"/>
  <c r="M98" i="1"/>
  <c r="J98" i="1"/>
  <c r="G98" i="1"/>
  <c r="V97" i="1"/>
  <c r="S97" i="1"/>
  <c r="R97" i="1"/>
  <c r="Q97" i="1"/>
  <c r="P97" i="1"/>
  <c r="M97" i="1"/>
  <c r="J97" i="1"/>
  <c r="G97" i="1"/>
  <c r="V96" i="1"/>
  <c r="S96" i="1"/>
  <c r="R96" i="1"/>
  <c r="Q96" i="1"/>
  <c r="P96" i="1"/>
  <c r="M96" i="1"/>
  <c r="J96" i="1"/>
  <c r="G96" i="1"/>
  <c r="V95" i="1"/>
  <c r="S95" i="1"/>
  <c r="R95" i="1"/>
  <c r="Q95" i="1"/>
  <c r="P95" i="1"/>
  <c r="M95" i="1"/>
  <c r="J95" i="1"/>
  <c r="G95" i="1"/>
  <c r="V94" i="1"/>
  <c r="S94" i="1"/>
  <c r="R94" i="1"/>
  <c r="Q94" i="1"/>
  <c r="P94" i="1"/>
  <c r="M94" i="1"/>
  <c r="J94" i="1"/>
  <c r="G94" i="1"/>
  <c r="V93" i="1"/>
  <c r="S93" i="1"/>
  <c r="R93" i="1"/>
  <c r="Q93" i="1"/>
  <c r="P93" i="1"/>
  <c r="M93" i="1"/>
  <c r="J93" i="1"/>
  <c r="G93" i="1"/>
  <c r="R92" i="1"/>
  <c r="Q92" i="1"/>
  <c r="J92" i="1"/>
  <c r="P92" i="1" s="1"/>
  <c r="G92" i="1"/>
  <c r="V91" i="1"/>
  <c r="S91" i="1"/>
  <c r="R91" i="1"/>
  <c r="Q91" i="1"/>
  <c r="P91" i="1"/>
  <c r="M91" i="1"/>
  <c r="J91" i="1"/>
  <c r="G91" i="1"/>
  <c r="V90" i="1"/>
  <c r="S90" i="1"/>
  <c r="R90" i="1"/>
  <c r="Q90" i="1"/>
  <c r="P90" i="1"/>
  <c r="M90" i="1"/>
  <c r="J90" i="1"/>
  <c r="G90" i="1"/>
  <c r="V89" i="1"/>
  <c r="S89" i="1"/>
  <c r="R89" i="1"/>
  <c r="Q89" i="1"/>
  <c r="P89" i="1"/>
  <c r="M89" i="1"/>
  <c r="J89" i="1"/>
  <c r="G89" i="1"/>
  <c r="V88" i="1"/>
  <c r="S88" i="1"/>
  <c r="R88" i="1"/>
  <c r="Q88" i="1"/>
  <c r="P88" i="1"/>
  <c r="M88" i="1"/>
  <c r="J88" i="1"/>
  <c r="G88" i="1"/>
  <c r="V87" i="1"/>
  <c r="S87" i="1"/>
  <c r="R87" i="1"/>
  <c r="Q87" i="1"/>
  <c r="P87" i="1"/>
  <c r="M87" i="1"/>
  <c r="J87" i="1"/>
  <c r="G87" i="1"/>
  <c r="Q86" i="1"/>
  <c r="J86" i="1"/>
  <c r="V85" i="1"/>
  <c r="S85" i="1"/>
  <c r="R85" i="1"/>
  <c r="Q85" i="1"/>
  <c r="M85" i="1"/>
  <c r="J85" i="1"/>
  <c r="G85" i="1"/>
  <c r="X84" i="1"/>
  <c r="W84" i="1"/>
  <c r="V84" i="1"/>
  <c r="U84" i="1"/>
  <c r="T84" i="1"/>
  <c r="S84" i="1"/>
  <c r="O84" i="1"/>
  <c r="O77" i="1" s="1"/>
  <c r="N84" i="1"/>
  <c r="L84" i="1"/>
  <c r="K84" i="1"/>
  <c r="J84" i="1"/>
  <c r="I84" i="1"/>
  <c r="H84" i="1"/>
  <c r="G84" i="1"/>
  <c r="V83" i="1"/>
  <c r="S83" i="1"/>
  <c r="R83" i="1"/>
  <c r="Q83" i="1"/>
  <c r="P83" i="1"/>
  <c r="M83" i="1"/>
  <c r="J83" i="1"/>
  <c r="G83" i="1"/>
  <c r="V82" i="1"/>
  <c r="S82" i="1"/>
  <c r="R82" i="1"/>
  <c r="Q82" i="1"/>
  <c r="P82" i="1"/>
  <c r="M82" i="1"/>
  <c r="J82" i="1"/>
  <c r="G82" i="1"/>
  <c r="X81" i="1"/>
  <c r="V81" i="1" s="1"/>
  <c r="W81" i="1"/>
  <c r="U81" i="1"/>
  <c r="U77" i="1" s="1"/>
  <c r="T81" i="1"/>
  <c r="S81" i="1" s="1"/>
  <c r="Q81" i="1"/>
  <c r="O81" i="1"/>
  <c r="N81" i="1"/>
  <c r="N77" i="1" s="1"/>
  <c r="M81" i="1"/>
  <c r="L81" i="1"/>
  <c r="K81" i="1"/>
  <c r="I81" i="1"/>
  <c r="I77" i="1" s="1"/>
  <c r="I75" i="1" s="1"/>
  <c r="H81" i="1"/>
  <c r="G81" i="1" s="1"/>
  <c r="R80" i="1"/>
  <c r="Q80" i="1"/>
  <c r="P80" i="1"/>
  <c r="X79" i="1"/>
  <c r="W79" i="1"/>
  <c r="V79" i="1"/>
  <c r="U79" i="1"/>
  <c r="T79" i="1"/>
  <c r="S79" i="1"/>
  <c r="R79" i="1"/>
  <c r="Q79" i="1"/>
  <c r="O79" i="1"/>
  <c r="N79" i="1"/>
  <c r="M79" i="1"/>
  <c r="P79" i="1" s="1"/>
  <c r="L79" i="1"/>
  <c r="K79" i="1"/>
  <c r="J79" i="1"/>
  <c r="I79" i="1"/>
  <c r="H79" i="1"/>
  <c r="G79" i="1"/>
  <c r="W77" i="1"/>
  <c r="T77" i="1"/>
  <c r="T75" i="1" s="1"/>
  <c r="S77" i="1"/>
  <c r="S75" i="1" s="1"/>
  <c r="L77" i="1"/>
  <c r="L75" i="1" s="1"/>
  <c r="K77" i="1"/>
  <c r="U75" i="1"/>
  <c r="N75" i="1"/>
  <c r="R74" i="1"/>
  <c r="Q74" i="1"/>
  <c r="P74" i="1"/>
  <c r="X73" i="1"/>
  <c r="W73" i="1"/>
  <c r="V73" i="1"/>
  <c r="V67" i="1" s="1"/>
  <c r="U73" i="1"/>
  <c r="T73" i="1"/>
  <c r="S73" i="1"/>
  <c r="R73" i="1"/>
  <c r="O73" i="1"/>
  <c r="N73" i="1"/>
  <c r="Q73" i="1" s="1"/>
  <c r="M73" i="1"/>
  <c r="L73" i="1"/>
  <c r="K73" i="1"/>
  <c r="J73" i="1"/>
  <c r="P73" i="1" s="1"/>
  <c r="I73" i="1"/>
  <c r="H73" i="1"/>
  <c r="G73" i="1"/>
  <c r="R72" i="1"/>
  <c r="Q72" i="1"/>
  <c r="P72" i="1"/>
  <c r="X71" i="1"/>
  <c r="W71" i="1"/>
  <c r="W67" i="1" s="1"/>
  <c r="V71" i="1"/>
  <c r="U71" i="1"/>
  <c r="T71" i="1"/>
  <c r="S71" i="1"/>
  <c r="P71" i="1"/>
  <c r="O71" i="1"/>
  <c r="R71" i="1" s="1"/>
  <c r="N71" i="1"/>
  <c r="M71" i="1"/>
  <c r="L71" i="1"/>
  <c r="K71" i="1"/>
  <c r="Q71" i="1" s="1"/>
  <c r="J71" i="1"/>
  <c r="I71" i="1"/>
  <c r="H71" i="1"/>
  <c r="G71" i="1"/>
  <c r="G67" i="1" s="1"/>
  <c r="R70" i="1"/>
  <c r="Q70" i="1"/>
  <c r="P70" i="1"/>
  <c r="X69" i="1"/>
  <c r="X67" i="1" s="1"/>
  <c r="W69" i="1"/>
  <c r="V69" i="1"/>
  <c r="U69" i="1"/>
  <c r="U67" i="1" s="1"/>
  <c r="T69" i="1"/>
  <c r="T67" i="1" s="1"/>
  <c r="S69" i="1"/>
  <c r="Q69" i="1"/>
  <c r="P69" i="1"/>
  <c r="O69" i="1"/>
  <c r="N69" i="1"/>
  <c r="M69" i="1"/>
  <c r="M67" i="1" s="1"/>
  <c r="L69" i="1"/>
  <c r="K69" i="1"/>
  <c r="J69" i="1"/>
  <c r="I69" i="1"/>
  <c r="I67" i="1" s="1"/>
  <c r="H69" i="1"/>
  <c r="H67" i="1" s="1"/>
  <c r="G69" i="1"/>
  <c r="S67" i="1"/>
  <c r="N67" i="1"/>
  <c r="J67" i="1"/>
  <c r="R65" i="1"/>
  <c r="Q65" i="1"/>
  <c r="P65" i="1"/>
  <c r="V64" i="1"/>
  <c r="S64" i="1"/>
  <c r="R64" i="1"/>
  <c r="Q64" i="1"/>
  <c r="M64" i="1"/>
  <c r="P64" i="1" s="1"/>
  <c r="J64" i="1"/>
  <c r="G64" i="1"/>
  <c r="V63" i="1"/>
  <c r="S63" i="1"/>
  <c r="R63" i="1"/>
  <c r="Q63" i="1"/>
  <c r="M63" i="1"/>
  <c r="P63" i="1" s="1"/>
  <c r="J63" i="1"/>
  <c r="G63" i="1"/>
  <c r="V62" i="1"/>
  <c r="V59" i="1" s="1"/>
  <c r="S62" i="1"/>
  <c r="S59" i="1" s="1"/>
  <c r="R62" i="1"/>
  <c r="Q62" i="1"/>
  <c r="M62" i="1"/>
  <c r="P62" i="1" s="1"/>
  <c r="K62" i="1"/>
  <c r="J62" i="1"/>
  <c r="H62" i="1"/>
  <c r="G62" i="1"/>
  <c r="G59" i="1" s="1"/>
  <c r="R61" i="1"/>
  <c r="Q61" i="1"/>
  <c r="P61" i="1"/>
  <c r="X59" i="1"/>
  <c r="X57" i="1" s="1"/>
  <c r="W59" i="1"/>
  <c r="U59" i="1"/>
  <c r="U57" i="1" s="1"/>
  <c r="T59" i="1"/>
  <c r="T57" i="1" s="1"/>
  <c r="Q59" i="1"/>
  <c r="P59" i="1"/>
  <c r="O59" i="1"/>
  <c r="N59" i="1"/>
  <c r="M59" i="1"/>
  <c r="M57" i="1" s="1"/>
  <c r="L59" i="1"/>
  <c r="K59" i="1"/>
  <c r="J59" i="1"/>
  <c r="I59" i="1"/>
  <c r="I57" i="1" s="1"/>
  <c r="H59" i="1"/>
  <c r="H57" i="1" s="1"/>
  <c r="W57" i="1"/>
  <c r="V57" i="1"/>
  <c r="S57" i="1"/>
  <c r="O57" i="1"/>
  <c r="N57" i="1"/>
  <c r="K57" i="1"/>
  <c r="J57" i="1"/>
  <c r="G57" i="1"/>
  <c r="R56" i="1"/>
  <c r="Q56" i="1"/>
  <c r="P56" i="1"/>
  <c r="X54" i="1"/>
  <c r="W54" i="1"/>
  <c r="V54" i="1"/>
  <c r="U54" i="1"/>
  <c r="T54" i="1"/>
  <c r="S54" i="1"/>
  <c r="P54" i="1"/>
  <c r="O54" i="1"/>
  <c r="R54" i="1" s="1"/>
  <c r="N54" i="1"/>
  <c r="M54" i="1"/>
  <c r="L54" i="1"/>
  <c r="K54" i="1"/>
  <c r="Q54" i="1" s="1"/>
  <c r="J54" i="1"/>
  <c r="I54" i="1"/>
  <c r="H54" i="1"/>
  <c r="G54" i="1"/>
  <c r="V53" i="1"/>
  <c r="S53" i="1"/>
  <c r="R53" i="1"/>
  <c r="Q53" i="1"/>
  <c r="M53" i="1"/>
  <c r="P53" i="1" s="1"/>
  <c r="J53" i="1"/>
  <c r="G53" i="1"/>
  <c r="V52" i="1"/>
  <c r="S52" i="1"/>
  <c r="R52" i="1"/>
  <c r="Q52" i="1"/>
  <c r="M52" i="1"/>
  <c r="J52" i="1"/>
  <c r="G52" i="1"/>
  <c r="V51" i="1"/>
  <c r="S51" i="1"/>
  <c r="R51" i="1"/>
  <c r="Q51" i="1"/>
  <c r="M51" i="1"/>
  <c r="J51" i="1"/>
  <c r="G51" i="1"/>
  <c r="X50" i="1"/>
  <c r="W50" i="1"/>
  <c r="V50" i="1"/>
  <c r="U50" i="1"/>
  <c r="S50" i="1" s="1"/>
  <c r="T50" i="1"/>
  <c r="R50" i="1"/>
  <c r="Q50" i="1"/>
  <c r="O50" i="1"/>
  <c r="N50" i="1"/>
  <c r="M50" i="1"/>
  <c r="P50" i="1" s="1"/>
  <c r="L50" i="1"/>
  <c r="K50" i="1"/>
  <c r="J50" i="1"/>
  <c r="I50" i="1"/>
  <c r="G50" i="1" s="1"/>
  <c r="H50" i="1"/>
  <c r="V49" i="1"/>
  <c r="S49" i="1"/>
  <c r="R49" i="1"/>
  <c r="Q49" i="1"/>
  <c r="M49" i="1"/>
  <c r="P49" i="1" s="1"/>
  <c r="J49" i="1"/>
  <c r="G49" i="1"/>
  <c r="V48" i="1"/>
  <c r="S48" i="1"/>
  <c r="R48" i="1"/>
  <c r="Q48" i="1"/>
  <c r="M48" i="1"/>
  <c r="P48" i="1" s="1"/>
  <c r="J48" i="1"/>
  <c r="G48" i="1"/>
  <c r="V47" i="1"/>
  <c r="S47" i="1"/>
  <c r="R47" i="1"/>
  <c r="Q47" i="1"/>
  <c r="M47" i="1"/>
  <c r="P47" i="1" s="1"/>
  <c r="J47" i="1"/>
  <c r="G47" i="1"/>
  <c r="V46" i="1"/>
  <c r="S46" i="1"/>
  <c r="R46" i="1"/>
  <c r="Q46" i="1"/>
  <c r="M46" i="1"/>
  <c r="P46" i="1" s="1"/>
  <c r="J46" i="1"/>
  <c r="G46" i="1"/>
  <c r="J45" i="1"/>
  <c r="G45" i="1"/>
  <c r="V44" i="1"/>
  <c r="S44" i="1"/>
  <c r="R44" i="1"/>
  <c r="Q44" i="1"/>
  <c r="M44" i="1"/>
  <c r="P44" i="1" s="1"/>
  <c r="J44" i="1"/>
  <c r="G44" i="1"/>
  <c r="V43" i="1"/>
  <c r="S43" i="1"/>
  <c r="R43" i="1"/>
  <c r="Q43" i="1"/>
  <c r="M43" i="1"/>
  <c r="J43" i="1"/>
  <c r="G43" i="1"/>
  <c r="V42" i="1"/>
  <c r="S42" i="1"/>
  <c r="R42" i="1"/>
  <c r="Q42" i="1"/>
  <c r="M42" i="1"/>
  <c r="J42" i="1"/>
  <c r="G42" i="1"/>
  <c r="V41" i="1"/>
  <c r="S41" i="1"/>
  <c r="R41" i="1"/>
  <c r="Q41" i="1"/>
  <c r="M41" i="1"/>
  <c r="J41" i="1"/>
  <c r="G41" i="1"/>
  <c r="V40" i="1"/>
  <c r="S40" i="1"/>
  <c r="R40" i="1"/>
  <c r="Q40" i="1"/>
  <c r="M40" i="1"/>
  <c r="P40" i="1" s="1"/>
  <c r="J40" i="1"/>
  <c r="G40" i="1"/>
  <c r="V39" i="1"/>
  <c r="S39" i="1"/>
  <c r="R39" i="1"/>
  <c r="Q39" i="1"/>
  <c r="M39" i="1"/>
  <c r="J39" i="1"/>
  <c r="G39" i="1"/>
  <c r="V38" i="1"/>
  <c r="S38" i="1"/>
  <c r="R38" i="1"/>
  <c r="Q38" i="1"/>
  <c r="M38" i="1"/>
  <c r="P38" i="1" s="1"/>
  <c r="J38" i="1"/>
  <c r="G38" i="1"/>
  <c r="V37" i="1"/>
  <c r="S37" i="1"/>
  <c r="R37" i="1"/>
  <c r="Q37" i="1"/>
  <c r="M37" i="1"/>
  <c r="P37" i="1" s="1"/>
  <c r="J37" i="1"/>
  <c r="G37" i="1"/>
  <c r="V36" i="1"/>
  <c r="S36" i="1"/>
  <c r="R36" i="1"/>
  <c r="Q36" i="1"/>
  <c r="M36" i="1"/>
  <c r="P36" i="1" s="1"/>
  <c r="J36" i="1"/>
  <c r="G36" i="1"/>
  <c r="V35" i="1"/>
  <c r="S35" i="1"/>
  <c r="R35" i="1"/>
  <c r="Q35" i="1"/>
  <c r="M35" i="1"/>
  <c r="P35" i="1" s="1"/>
  <c r="J35" i="1"/>
  <c r="G35" i="1"/>
  <c r="V34" i="1"/>
  <c r="S34" i="1"/>
  <c r="R34" i="1"/>
  <c r="Q34" i="1"/>
  <c r="M34" i="1"/>
  <c r="P34" i="1" s="1"/>
  <c r="J34" i="1"/>
  <c r="G34" i="1"/>
  <c r="V33" i="1"/>
  <c r="S33" i="1"/>
  <c r="R33" i="1"/>
  <c r="Q33" i="1"/>
  <c r="M33" i="1"/>
  <c r="P33" i="1" s="1"/>
  <c r="J33" i="1"/>
  <c r="G33" i="1"/>
  <c r="V32" i="1"/>
  <c r="S32" i="1"/>
  <c r="R32" i="1"/>
  <c r="Q32" i="1"/>
  <c r="M32" i="1"/>
  <c r="P32" i="1" s="1"/>
  <c r="J32" i="1"/>
  <c r="G32" i="1"/>
  <c r="V31" i="1"/>
  <c r="S31" i="1"/>
  <c r="R31" i="1"/>
  <c r="Q31" i="1"/>
  <c r="M31" i="1"/>
  <c r="P31" i="1" s="1"/>
  <c r="J31" i="1"/>
  <c r="G31" i="1"/>
  <c r="V30" i="1"/>
  <c r="S30" i="1"/>
  <c r="R30" i="1"/>
  <c r="Q30" i="1"/>
  <c r="M30" i="1"/>
  <c r="P30" i="1" s="1"/>
  <c r="J30" i="1"/>
  <c r="G30" i="1"/>
  <c r="V29" i="1"/>
  <c r="S29" i="1"/>
  <c r="R29" i="1"/>
  <c r="Q29" i="1"/>
  <c r="M29" i="1"/>
  <c r="P29" i="1" s="1"/>
  <c r="J29" i="1"/>
  <c r="G29" i="1"/>
  <c r="V28" i="1"/>
  <c r="S28" i="1"/>
  <c r="R28" i="1"/>
  <c r="Q28" i="1"/>
  <c r="M28" i="1"/>
  <c r="P28" i="1" s="1"/>
  <c r="J28" i="1"/>
  <c r="G28" i="1"/>
  <c r="V27" i="1"/>
  <c r="S27" i="1"/>
  <c r="R27" i="1"/>
  <c r="Q27" i="1"/>
  <c r="M27" i="1"/>
  <c r="P27" i="1" s="1"/>
  <c r="J27" i="1"/>
  <c r="G27" i="1"/>
  <c r="V26" i="1"/>
  <c r="S26" i="1"/>
  <c r="R26" i="1"/>
  <c r="Q26" i="1"/>
  <c r="M26" i="1"/>
  <c r="P26" i="1" s="1"/>
  <c r="J26" i="1"/>
  <c r="G26" i="1"/>
  <c r="V25" i="1"/>
  <c r="S25" i="1"/>
  <c r="R25" i="1"/>
  <c r="Q25" i="1"/>
  <c r="M25" i="1"/>
  <c r="P25" i="1" s="1"/>
  <c r="J25" i="1"/>
  <c r="G25" i="1"/>
  <c r="V24" i="1"/>
  <c r="S24" i="1"/>
  <c r="R24" i="1"/>
  <c r="Q24" i="1"/>
  <c r="M24" i="1"/>
  <c r="P24" i="1" s="1"/>
  <c r="J24" i="1"/>
  <c r="G24" i="1"/>
  <c r="V23" i="1"/>
  <c r="S23" i="1"/>
  <c r="R23" i="1"/>
  <c r="Q23" i="1"/>
  <c r="M23" i="1"/>
  <c r="P23" i="1" s="1"/>
  <c r="J23" i="1"/>
  <c r="G23" i="1"/>
  <c r="V22" i="1"/>
  <c r="S22" i="1"/>
  <c r="R22" i="1"/>
  <c r="Q22" i="1"/>
  <c r="M22" i="1"/>
  <c r="P22" i="1" s="1"/>
  <c r="J22" i="1"/>
  <c r="G22" i="1"/>
  <c r="V21" i="1"/>
  <c r="S21" i="1"/>
  <c r="R21" i="1"/>
  <c r="Q21" i="1"/>
  <c r="M21" i="1"/>
  <c r="P21" i="1" s="1"/>
  <c r="J21" i="1"/>
  <c r="G21" i="1"/>
  <c r="V20" i="1"/>
  <c r="S20" i="1"/>
  <c r="R20" i="1"/>
  <c r="Q20" i="1"/>
  <c r="M20" i="1"/>
  <c r="P20" i="1" s="1"/>
  <c r="J20" i="1"/>
  <c r="G20" i="1"/>
  <c r="V19" i="1"/>
  <c r="S19" i="1"/>
  <c r="R19" i="1"/>
  <c r="Q19" i="1"/>
  <c r="M19" i="1"/>
  <c r="P19" i="1" s="1"/>
  <c r="J19" i="1"/>
  <c r="G19" i="1"/>
  <c r="V18" i="1"/>
  <c r="S18" i="1"/>
  <c r="R18" i="1"/>
  <c r="Q18" i="1"/>
  <c r="M18" i="1"/>
  <c r="P18" i="1" s="1"/>
  <c r="J18" i="1"/>
  <c r="G18" i="1"/>
  <c r="V17" i="1"/>
  <c r="S17" i="1"/>
  <c r="R17" i="1"/>
  <c r="Q17" i="1"/>
  <c r="M17" i="1"/>
  <c r="P17" i="1" s="1"/>
  <c r="J17" i="1"/>
  <c r="G17" i="1"/>
  <c r="R16" i="1"/>
  <c r="Q16" i="1"/>
  <c r="P16" i="1"/>
  <c r="X14" i="1"/>
  <c r="W14" i="1"/>
  <c r="V14" i="1"/>
  <c r="V12" i="1" s="1"/>
  <c r="U14" i="1"/>
  <c r="S14" i="1" s="1"/>
  <c r="S12" i="1" s="1"/>
  <c r="S10" i="1" s="1"/>
  <c r="T14" i="1"/>
  <c r="R14" i="1"/>
  <c r="Q14" i="1"/>
  <c r="N14" i="1"/>
  <c r="N12" i="1" s="1"/>
  <c r="M14" i="1"/>
  <c r="P14" i="1" s="1"/>
  <c r="L14" i="1"/>
  <c r="K14" i="1"/>
  <c r="J14" i="1"/>
  <c r="J12" i="1" s="1"/>
  <c r="I14" i="1"/>
  <c r="G14" i="1" s="1"/>
  <c r="G12" i="1" s="1"/>
  <c r="H14" i="1"/>
  <c r="X12" i="1"/>
  <c r="W12" i="1"/>
  <c r="T12" i="1"/>
  <c r="T10" i="1" s="1"/>
  <c r="R12" i="1"/>
  <c r="L12" i="1"/>
  <c r="K12" i="1"/>
  <c r="H12" i="1"/>
  <c r="O355" i="1" l="1"/>
  <c r="R355" i="1" s="1"/>
  <c r="R77" i="1"/>
  <c r="O75" i="1"/>
  <c r="R75" i="1" s="1"/>
  <c r="W10" i="1"/>
  <c r="J10" i="1"/>
  <c r="Q12" i="1"/>
  <c r="N10" i="1"/>
  <c r="P81" i="1"/>
  <c r="X10" i="1"/>
  <c r="P336" i="1"/>
  <c r="S122" i="1"/>
  <c r="V101" i="1"/>
  <c r="W99" i="1"/>
  <c r="V99" i="1" s="1"/>
  <c r="R143" i="1"/>
  <c r="M143" i="1"/>
  <c r="R164" i="1"/>
  <c r="M164" i="1"/>
  <c r="O162" i="1"/>
  <c r="V295" i="1"/>
  <c r="W275" i="1"/>
  <c r="R332" i="1"/>
  <c r="P498" i="1"/>
  <c r="M496" i="1"/>
  <c r="P496" i="1" s="1"/>
  <c r="P39" i="1"/>
  <c r="P43" i="1"/>
  <c r="P52" i="1"/>
  <c r="R59" i="1"/>
  <c r="L57" i="1"/>
  <c r="R57" i="1" s="1"/>
  <c r="K67" i="1"/>
  <c r="R69" i="1"/>
  <c r="L67" i="1"/>
  <c r="Q77" i="1"/>
  <c r="M77" i="1"/>
  <c r="R84" i="1"/>
  <c r="G99" i="1"/>
  <c r="L101" i="1"/>
  <c r="L99" i="1" s="1"/>
  <c r="R118" i="1"/>
  <c r="R124" i="1"/>
  <c r="P126" i="1"/>
  <c r="P128" i="1"/>
  <c r="J126" i="1"/>
  <c r="J124" i="1" s="1"/>
  <c r="Q128" i="1"/>
  <c r="N126" i="1"/>
  <c r="P135" i="1"/>
  <c r="J143" i="1"/>
  <c r="Q143" i="1"/>
  <c r="J164" i="1"/>
  <c r="Q164" i="1"/>
  <c r="K162" i="1"/>
  <c r="V164" i="1"/>
  <c r="W162" i="1"/>
  <c r="I271" i="1"/>
  <c r="J326" i="1"/>
  <c r="J324" i="1" s="1"/>
  <c r="Q326" i="1"/>
  <c r="K324" i="1"/>
  <c r="Q324" i="1" s="1"/>
  <c r="V326" i="1"/>
  <c r="V324" i="1" s="1"/>
  <c r="W324" i="1"/>
  <c r="R334" i="1"/>
  <c r="Q357" i="1"/>
  <c r="M357" i="1"/>
  <c r="P357" i="1" s="1"/>
  <c r="N355" i="1"/>
  <c r="J367" i="1"/>
  <c r="P367" i="1" s="1"/>
  <c r="Q367" i="1"/>
  <c r="X367" i="1"/>
  <c r="V369" i="1"/>
  <c r="I516" i="1"/>
  <c r="G522" i="1"/>
  <c r="P527" i="1"/>
  <c r="M524" i="1"/>
  <c r="P524" i="1" s="1"/>
  <c r="P684" i="1"/>
  <c r="M682" i="1"/>
  <c r="P682" i="1" s="1"/>
  <c r="J77" i="1"/>
  <c r="J75" i="1" s="1"/>
  <c r="K75" i="1"/>
  <c r="K10" i="1" s="1"/>
  <c r="S277" i="1"/>
  <c r="T275" i="1"/>
  <c r="J295" i="1"/>
  <c r="Q295" i="1"/>
  <c r="O10" i="1"/>
  <c r="I12" i="1"/>
  <c r="I10" i="1" s="1"/>
  <c r="M12" i="1"/>
  <c r="U12" i="1"/>
  <c r="U10" i="1" s="1"/>
  <c r="P42" i="1"/>
  <c r="P51" i="1"/>
  <c r="P57" i="1"/>
  <c r="Q67" i="1"/>
  <c r="P67" i="1"/>
  <c r="W75" i="1"/>
  <c r="P85" i="1"/>
  <c r="T99" i="1"/>
  <c r="S99" i="1" s="1"/>
  <c r="P107" i="1"/>
  <c r="O114" i="1"/>
  <c r="R114" i="1" s="1"/>
  <c r="M116" i="1"/>
  <c r="R126" i="1"/>
  <c r="P134" i="1"/>
  <c r="P140" i="1"/>
  <c r="N149" i="1"/>
  <c r="Q149" i="1" s="1"/>
  <c r="L151" i="1"/>
  <c r="L149" i="1" s="1"/>
  <c r="Q153" i="1"/>
  <c r="U151" i="1"/>
  <c r="U149" i="1" s="1"/>
  <c r="U122" i="1" s="1"/>
  <c r="P156" i="1"/>
  <c r="I162" i="1"/>
  <c r="I160" i="1" s="1"/>
  <c r="G164" i="1"/>
  <c r="S164" i="1"/>
  <c r="X162" i="1"/>
  <c r="X160" i="1" s="1"/>
  <c r="X122" i="1" s="1"/>
  <c r="Q173" i="1"/>
  <c r="P178" i="1"/>
  <c r="P203" i="1"/>
  <c r="M198" i="1"/>
  <c r="P198" i="1" s="1"/>
  <c r="W332" i="1"/>
  <c r="R336" i="1"/>
  <c r="J336" i="1"/>
  <c r="L334" i="1"/>
  <c r="L332" i="1" s="1"/>
  <c r="R344" i="1"/>
  <c r="M344" i="1"/>
  <c r="P344" i="1" s="1"/>
  <c r="V367" i="1"/>
  <c r="G369" i="1"/>
  <c r="H367" i="1"/>
  <c r="G367" i="1" s="1"/>
  <c r="S369" i="1"/>
  <c r="T367" i="1"/>
  <c r="S367" i="1" s="1"/>
  <c r="J101" i="1"/>
  <c r="Q101" i="1"/>
  <c r="K99" i="1"/>
  <c r="J99" i="1" s="1"/>
  <c r="P124" i="1"/>
  <c r="G277" i="1"/>
  <c r="H275" i="1"/>
  <c r="S642" i="1"/>
  <c r="T625" i="1"/>
  <c r="S625" i="1" s="1"/>
  <c r="P41" i="1"/>
  <c r="Q57" i="1"/>
  <c r="O67" i="1"/>
  <c r="H77" i="1"/>
  <c r="X77" i="1"/>
  <c r="X75" i="1" s="1"/>
  <c r="R81" i="1"/>
  <c r="J81" i="1"/>
  <c r="Q84" i="1"/>
  <c r="M84" i="1"/>
  <c r="P84" i="1" s="1"/>
  <c r="R101" i="1"/>
  <c r="M101" i="1"/>
  <c r="O99" i="1"/>
  <c r="R99" i="1" s="1"/>
  <c r="J103" i="1"/>
  <c r="P103" i="1" s="1"/>
  <c r="P106" i="1"/>
  <c r="R108" i="1"/>
  <c r="P118" i="1"/>
  <c r="J116" i="1"/>
  <c r="J114" i="1" s="1"/>
  <c r="Q118" i="1"/>
  <c r="N116" i="1"/>
  <c r="P130" i="1"/>
  <c r="L132" i="1"/>
  <c r="P133" i="1"/>
  <c r="K141" i="1"/>
  <c r="R151" i="1"/>
  <c r="O149" i="1"/>
  <c r="R149" i="1" s="1"/>
  <c r="P153" i="1"/>
  <c r="M151" i="1"/>
  <c r="G162" i="1"/>
  <c r="S162" i="1"/>
  <c r="Q198" i="1"/>
  <c r="V277" i="1"/>
  <c r="X275" i="1"/>
  <c r="X273" i="1" s="1"/>
  <c r="R295" i="1"/>
  <c r="M295" i="1"/>
  <c r="O275" i="1"/>
  <c r="G336" i="1"/>
  <c r="H334" i="1"/>
  <c r="V336" i="1"/>
  <c r="X334" i="1"/>
  <c r="X332" i="1" s="1"/>
  <c r="J344" i="1"/>
  <c r="Q344" i="1"/>
  <c r="K334" i="1"/>
  <c r="O353" i="1"/>
  <c r="S357" i="1"/>
  <c r="T355" i="1"/>
  <c r="Q451" i="1"/>
  <c r="G471" i="1"/>
  <c r="S498" i="1"/>
  <c r="S496" i="1" s="1"/>
  <c r="T496" i="1"/>
  <c r="J516" i="1"/>
  <c r="K514" i="1"/>
  <c r="J514" i="1" s="1"/>
  <c r="Q275" i="1"/>
  <c r="N273" i="1"/>
  <c r="P331" i="1"/>
  <c r="S336" i="1"/>
  <c r="T334" i="1"/>
  <c r="G357" i="1"/>
  <c r="I355" i="1"/>
  <c r="V357" i="1"/>
  <c r="W355" i="1"/>
  <c r="U367" i="1"/>
  <c r="U353" i="1"/>
  <c r="X380" i="1"/>
  <c r="T469" i="1"/>
  <c r="S471" i="1"/>
  <c r="M522" i="1"/>
  <c r="P522" i="1" s="1"/>
  <c r="O516" i="1"/>
  <c r="M516" i="1" s="1"/>
  <c r="P516" i="1" s="1"/>
  <c r="R522" i="1"/>
  <c r="S550" i="1"/>
  <c r="S548" i="1" s="1"/>
  <c r="T548" i="1"/>
  <c r="T546" i="1" s="1"/>
  <c r="S546" i="1" s="1"/>
  <c r="Q552" i="1"/>
  <c r="M552" i="1"/>
  <c r="P552" i="1" s="1"/>
  <c r="N550" i="1"/>
  <c r="R590" i="1"/>
  <c r="R625" i="1"/>
  <c r="R277" i="1"/>
  <c r="J277" i="1"/>
  <c r="J275" i="1" s="1"/>
  <c r="L275" i="1"/>
  <c r="L273" i="1" s="1"/>
  <c r="L271" i="1" s="1"/>
  <c r="R326" i="1"/>
  <c r="M326" i="1"/>
  <c r="O324" i="1"/>
  <c r="R324" i="1" s="1"/>
  <c r="P330" i="1"/>
  <c r="Q334" i="1"/>
  <c r="M334" i="1"/>
  <c r="N332" i="1"/>
  <c r="L367" i="1"/>
  <c r="R367" i="1" s="1"/>
  <c r="R369" i="1"/>
  <c r="J369" i="1"/>
  <c r="P369" i="1" s="1"/>
  <c r="G385" i="1"/>
  <c r="H380" i="1"/>
  <c r="S385" i="1"/>
  <c r="T380" i="1"/>
  <c r="M471" i="1"/>
  <c r="P471" i="1" s="1"/>
  <c r="Q471" i="1"/>
  <c r="K469" i="1"/>
  <c r="V516" i="1"/>
  <c r="W514" i="1"/>
  <c r="V514" i="1" s="1"/>
  <c r="M588" i="1"/>
  <c r="P588" i="1" s="1"/>
  <c r="N586" i="1"/>
  <c r="Q588" i="1"/>
  <c r="R397" i="1"/>
  <c r="P475" i="1"/>
  <c r="Q516" i="1"/>
  <c r="S514" i="1"/>
  <c r="R532" i="1"/>
  <c r="M532" i="1"/>
  <c r="V532" i="1"/>
  <c r="V530" i="1" s="1"/>
  <c r="W530" i="1"/>
  <c r="G588" i="1"/>
  <c r="H586" i="1"/>
  <c r="G586" i="1" s="1"/>
  <c r="Q642" i="1"/>
  <c r="Q380" i="1"/>
  <c r="N378" i="1"/>
  <c r="L380" i="1"/>
  <c r="V385" i="1"/>
  <c r="J397" i="1"/>
  <c r="V397" i="1"/>
  <c r="P401" i="1"/>
  <c r="U449" i="1"/>
  <c r="P474" i="1"/>
  <c r="Q484" i="1"/>
  <c r="M484" i="1"/>
  <c r="P484" i="1" s="1"/>
  <c r="J532" i="1"/>
  <c r="J530" i="1" s="1"/>
  <c r="K530" i="1"/>
  <c r="R577" i="1"/>
  <c r="O575" i="1"/>
  <c r="R575" i="1" s="1"/>
  <c r="V577" i="1"/>
  <c r="V575" i="1" s="1"/>
  <c r="W575" i="1"/>
  <c r="K380" i="1"/>
  <c r="M397" i="1"/>
  <c r="P397" i="1" s="1"/>
  <c r="H496" i="1"/>
  <c r="H469" i="1" s="1"/>
  <c r="N496" i="1"/>
  <c r="Q496" i="1" s="1"/>
  <c r="P529" i="1"/>
  <c r="R550" i="1"/>
  <c r="P562" i="1"/>
  <c r="J577" i="1"/>
  <c r="J575" i="1" s="1"/>
  <c r="K575" i="1"/>
  <c r="S592" i="1"/>
  <c r="R642" i="1"/>
  <c r="V642" i="1"/>
  <c r="J644" i="1"/>
  <c r="P644" i="1" s="1"/>
  <c r="K642" i="1"/>
  <c r="Q682" i="1"/>
  <c r="Q532" i="1"/>
  <c r="G550" i="1"/>
  <c r="G548" i="1" s="1"/>
  <c r="H548" i="1"/>
  <c r="H546" i="1" s="1"/>
  <c r="G546" i="1" s="1"/>
  <c r="V594" i="1"/>
  <c r="V592" i="1" s="1"/>
  <c r="W592" i="1"/>
  <c r="W590" i="1" s="1"/>
  <c r="V590" i="1" s="1"/>
  <c r="R682" i="1"/>
  <c r="N530" i="1"/>
  <c r="K548" i="1"/>
  <c r="O548" i="1"/>
  <c r="W548" i="1"/>
  <c r="W546" i="1" s="1"/>
  <c r="V546" i="1" s="1"/>
  <c r="N575" i="1"/>
  <c r="L590" i="1"/>
  <c r="L546" i="1" s="1"/>
  <c r="M642" i="1"/>
  <c r="M577" i="1"/>
  <c r="W586" i="1"/>
  <c r="V586" i="1" s="1"/>
  <c r="M590" i="1"/>
  <c r="K592" i="1"/>
  <c r="J594" i="1"/>
  <c r="J592" i="1" s="1"/>
  <c r="P592" i="1" s="1"/>
  <c r="M625" i="1"/>
  <c r="H449" i="1" l="1"/>
  <c r="P577" i="1"/>
  <c r="M575" i="1"/>
  <c r="P575" i="1" s="1"/>
  <c r="M586" i="1"/>
  <c r="P586" i="1" s="1"/>
  <c r="Q586" i="1"/>
  <c r="K449" i="1"/>
  <c r="J449" i="1" s="1"/>
  <c r="J469" i="1"/>
  <c r="T378" i="1"/>
  <c r="S378" i="1" s="1"/>
  <c r="S380" i="1"/>
  <c r="M332" i="1"/>
  <c r="O273" i="1"/>
  <c r="R275" i="1"/>
  <c r="M149" i="1"/>
  <c r="P151" i="1"/>
  <c r="J141" i="1"/>
  <c r="K132" i="1"/>
  <c r="Q141" i="1"/>
  <c r="H75" i="1"/>
  <c r="H10" i="1" s="1"/>
  <c r="G77" i="1"/>
  <c r="G75" i="1" s="1"/>
  <c r="G10" i="1" s="1"/>
  <c r="S275" i="1"/>
  <c r="T273" i="1"/>
  <c r="G516" i="1"/>
  <c r="I514" i="1"/>
  <c r="R162" i="1"/>
  <c r="M162" i="1"/>
  <c r="O160" i="1"/>
  <c r="O122" i="1" s="1"/>
  <c r="O9" i="1" s="1"/>
  <c r="K590" i="1"/>
  <c r="Q592" i="1"/>
  <c r="O546" i="1"/>
  <c r="R546" i="1" s="1"/>
  <c r="R548" i="1"/>
  <c r="P594" i="1"/>
  <c r="K378" i="1"/>
  <c r="J380" i="1"/>
  <c r="P380" i="1" s="1"/>
  <c r="L378" i="1"/>
  <c r="R380" i="1"/>
  <c r="N469" i="1"/>
  <c r="P334" i="1"/>
  <c r="M324" i="1"/>
  <c r="P324" i="1" s="1"/>
  <c r="P326" i="1"/>
  <c r="Q550" i="1"/>
  <c r="M550" i="1"/>
  <c r="N548" i="1"/>
  <c r="G355" i="1"/>
  <c r="I353" i="1"/>
  <c r="S355" i="1"/>
  <c r="T353" i="1"/>
  <c r="S353" i="1" s="1"/>
  <c r="K332" i="1"/>
  <c r="J332" i="1" s="1"/>
  <c r="J334" i="1"/>
  <c r="P295" i="1"/>
  <c r="Q116" i="1"/>
  <c r="N114" i="1"/>
  <c r="P101" i="1"/>
  <c r="R67" i="1"/>
  <c r="V334" i="1"/>
  <c r="M114" i="1"/>
  <c r="P114" i="1" s="1"/>
  <c r="P116" i="1"/>
  <c r="U9" i="1"/>
  <c r="W469" i="1"/>
  <c r="Q355" i="1"/>
  <c r="M355" i="1"/>
  <c r="P355" i="1" s="1"/>
  <c r="N353" i="1"/>
  <c r="J162" i="1"/>
  <c r="K160" i="1"/>
  <c r="Q514" i="1"/>
  <c r="W273" i="1"/>
  <c r="V275" i="1"/>
  <c r="P164" i="1"/>
  <c r="Q75" i="1"/>
  <c r="L10" i="1"/>
  <c r="R10" i="1" s="1"/>
  <c r="Q10" i="1"/>
  <c r="V332" i="1"/>
  <c r="Q162" i="1"/>
  <c r="P12" i="1"/>
  <c r="K271" i="1"/>
  <c r="P77" i="1"/>
  <c r="M75" i="1"/>
  <c r="P75" i="1" s="1"/>
  <c r="K546" i="1"/>
  <c r="J546" i="1" s="1"/>
  <c r="Q378" i="1"/>
  <c r="M378" i="1"/>
  <c r="P532" i="1"/>
  <c r="M530" i="1"/>
  <c r="P530" i="1" s="1"/>
  <c r="G380" i="1"/>
  <c r="H378" i="1"/>
  <c r="T449" i="1"/>
  <c r="S449" i="1" s="1"/>
  <c r="S469" i="1"/>
  <c r="Q273" i="1"/>
  <c r="N271" i="1"/>
  <c r="M273" i="1"/>
  <c r="H332" i="1"/>
  <c r="G332" i="1" s="1"/>
  <c r="G334" i="1"/>
  <c r="R132" i="1"/>
  <c r="L122" i="1"/>
  <c r="G275" i="1"/>
  <c r="H273" i="1"/>
  <c r="Q575" i="1"/>
  <c r="Q530" i="1"/>
  <c r="J642" i="1"/>
  <c r="P642" i="1" s="1"/>
  <c r="K625" i="1"/>
  <c r="R516" i="1"/>
  <c r="O514" i="1"/>
  <c r="X378" i="1"/>
  <c r="V380" i="1"/>
  <c r="W353" i="1"/>
  <c r="V355" i="1"/>
  <c r="S334" i="1"/>
  <c r="T332" i="1"/>
  <c r="S332" i="1" s="1"/>
  <c r="M275" i="1"/>
  <c r="P275" i="1" s="1"/>
  <c r="X271" i="1"/>
  <c r="G160" i="1"/>
  <c r="G122" i="1" s="1"/>
  <c r="I122" i="1"/>
  <c r="V77" i="1"/>
  <c r="V75" i="1" s="1"/>
  <c r="V10" i="1" s="1"/>
  <c r="J273" i="1"/>
  <c r="W160" i="1"/>
  <c r="V162" i="1"/>
  <c r="N124" i="1"/>
  <c r="Q126" i="1"/>
  <c r="P277" i="1"/>
  <c r="P143" i="1"/>
  <c r="R122" i="1" l="1"/>
  <c r="V9" i="1"/>
  <c r="M271" i="1"/>
  <c r="P273" i="1"/>
  <c r="V273" i="1"/>
  <c r="V271" i="1" s="1"/>
  <c r="W271" i="1"/>
  <c r="V469" i="1"/>
  <c r="W449" i="1"/>
  <c r="V449" i="1" s="1"/>
  <c r="Q548" i="1"/>
  <c r="N546" i="1"/>
  <c r="L353" i="1"/>
  <c r="R353" i="1" s="1"/>
  <c r="R378" i="1"/>
  <c r="J590" i="1"/>
  <c r="P590" i="1" s="1"/>
  <c r="Q590" i="1"/>
  <c r="P162" i="1"/>
  <c r="S273" i="1"/>
  <c r="S271" i="1" s="1"/>
  <c r="S9" i="1" s="1"/>
  <c r="T271" i="1"/>
  <c r="T9" i="1" s="1"/>
  <c r="J132" i="1"/>
  <c r="P141" i="1"/>
  <c r="R273" i="1"/>
  <c r="O271" i="1"/>
  <c r="R271" i="1" s="1"/>
  <c r="V160" i="1"/>
  <c r="V122" i="1" s="1"/>
  <c r="W122" i="1"/>
  <c r="J625" i="1"/>
  <c r="P625" i="1" s="1"/>
  <c r="Q625" i="1"/>
  <c r="Q271" i="1"/>
  <c r="G378" i="1"/>
  <c r="H353" i="1"/>
  <c r="G353" i="1" s="1"/>
  <c r="M353" i="1"/>
  <c r="Q353" i="1"/>
  <c r="M548" i="1"/>
  <c r="P548" i="1" s="1"/>
  <c r="P550" i="1"/>
  <c r="J271" i="1"/>
  <c r="V378" i="1"/>
  <c r="X353" i="1"/>
  <c r="X9" i="1" s="1"/>
  <c r="G273" i="1"/>
  <c r="G271" i="1" s="1"/>
  <c r="H271" i="1"/>
  <c r="H9" i="1" s="1"/>
  <c r="M10" i="1"/>
  <c r="Q469" i="1"/>
  <c r="N449" i="1"/>
  <c r="J378" i="1"/>
  <c r="P378" i="1" s="1"/>
  <c r="K353" i="1"/>
  <c r="J353" i="1" s="1"/>
  <c r="I469" i="1"/>
  <c r="G514" i="1"/>
  <c r="P149" i="1"/>
  <c r="Q332" i="1"/>
  <c r="V353" i="1"/>
  <c r="Q124" i="1"/>
  <c r="N122" i="1"/>
  <c r="R514" i="1"/>
  <c r="O469" i="1"/>
  <c r="M514" i="1"/>
  <c r="P514" i="1" s="1"/>
  <c r="L9" i="1"/>
  <c r="J160" i="1"/>
  <c r="Q160" i="1"/>
  <c r="Q114" i="1"/>
  <c r="N99" i="1"/>
  <c r="R160" i="1"/>
  <c r="M160" i="1"/>
  <c r="P160" i="1" s="1"/>
  <c r="Q132" i="1"/>
  <c r="K122" i="1"/>
  <c r="K9" i="1" s="1"/>
  <c r="P332" i="1"/>
  <c r="Q546" i="1" l="1"/>
  <c r="M546" i="1"/>
  <c r="P546" i="1" s="1"/>
  <c r="R469" i="1"/>
  <c r="O449" i="1"/>
  <c r="R449" i="1" s="1"/>
  <c r="Q449" i="1"/>
  <c r="M449" i="1"/>
  <c r="P449" i="1" s="1"/>
  <c r="W9" i="1"/>
  <c r="P10" i="1"/>
  <c r="I449" i="1"/>
  <c r="G469" i="1"/>
  <c r="M469" i="1"/>
  <c r="P469" i="1" s="1"/>
  <c r="P353" i="1"/>
  <c r="R9" i="1"/>
  <c r="M99" i="1"/>
  <c r="P99" i="1" s="1"/>
  <c r="Q99" i="1"/>
  <c r="N9" i="1"/>
  <c r="Q9" i="1" s="1"/>
  <c r="Q122" i="1"/>
  <c r="M122" i="1"/>
  <c r="P122" i="1" s="1"/>
  <c r="P132" i="1"/>
  <c r="J122" i="1"/>
  <c r="J9" i="1" s="1"/>
  <c r="P271" i="1"/>
  <c r="I9" i="1" l="1"/>
  <c r="G449" i="1"/>
  <c r="G9" i="1" s="1"/>
  <c r="M9" i="1"/>
  <c r="P9" i="1" s="1"/>
</calcChain>
</file>

<file path=xl/sharedStrings.xml><?xml version="1.0" encoding="utf-8"?>
<sst xmlns="http://schemas.openxmlformats.org/spreadsheetml/2006/main" count="1382" uniqueCount="463">
  <si>
    <t>Ð³í»Éí³Í  N 3</t>
  </si>
  <si>
    <t>ՀՀ Գեղարքունիքի մարզի Գավառ համայնքի 2025-2027թթ.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</si>
  <si>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(Ñ³½³ñ ¹ñ³ÙÝ»ñáí)</t>
  </si>
  <si>
    <t>îáÕÇ NN</t>
  </si>
  <si>
    <t>´³ÅÇÝ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</si>
  <si>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</si>
  <si>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</si>
  <si>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</si>
  <si>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Ðá¹í³ÍÇ NN</t>
  </si>
  <si>
    <t>2023 փաստացի</t>
  </si>
  <si>
    <t xml:space="preserve">2024 հաստատված </t>
  </si>
  <si>
    <t xml:space="preserve">2025 թվական </t>
  </si>
  <si>
    <t xml:space="preserve"> 2025թ կանխատեսված և 2024թ. հաստատված բյուջեի տարբերություն</t>
  </si>
  <si>
    <t xml:space="preserve">2026 թվական </t>
  </si>
  <si>
    <t xml:space="preserve">2027 թվական </t>
  </si>
  <si>
    <t>Ծանոթություն</t>
  </si>
  <si>
    <t>ÀÝ¹³Ù»ÝÁ</t>
  </si>
  <si>
    <t>³Û¹ ÃíáõÙ`</t>
  </si>
  <si>
    <t>2024թ կանխատեսված և 2023թ. հաստատված բյուջեի տարբերության վերաբերյալ հիմնավորումներ</t>
  </si>
  <si>
    <t>í³ñã³Ï³Ý µÛáõç»</t>
  </si>
  <si>
    <t>ýáÝ¹³ÛÇÝ µÛáõç»</t>
  </si>
  <si>
    <t/>
  </si>
  <si>
    <t>ÀÜ¸²ØºÜÀ Ì²Êêºð</t>
  </si>
  <si>
    <t>2100</t>
  </si>
  <si>
    <t>01</t>
  </si>
  <si>
    <t>0</t>
  </si>
  <si>
    <t>ÀÜ¸Ð²Üàôð ´ÜàôÚÂÆ Ð²Üð²ÚÆÜ Ì²è²ÚàôÂÚàôÜÜºð</t>
  </si>
  <si>
    <t>2110</t>
  </si>
  <si>
    <t>1</t>
  </si>
  <si>
    <t>úñ»Ýë¹Çñ ¨ ·áñÍ³¹Çñ  Ù³ñÙÇÝÝ»ñ, å»ï³Ï³Ý Ï³é³í³ñáõÙ, ýÇÝ³Ýë³Ï³Ý ¨ Ñ³ñÏ³µÛáõç»ï³ÛÇÝ Ñ³ñ³µ»ñáõÃÛáõÝÝ»ñ, ³ñï³ùÇÝ Ñ³ñ³µ»ñáõÃÛáõÝÝ»ñ</t>
  </si>
  <si>
    <t>áñÇó`</t>
  </si>
  <si>
    <t>2111</t>
  </si>
  <si>
    <t>úñ»Ýë¹Çñ ¨  ·áñÍ³¹Çñ Ù³ñÙÇÝÝ»ñ, å»ï³Ï³Ý Ï³é³í³ñáõÙ</t>
  </si>
  <si>
    <t>1. Î³é³í³ñÙ³Ý Ù³ñÙÝÇ å³Ñå³ÝáõÙ</t>
  </si>
  <si>
    <t>- ²ßË³ïáÕÝ»ñÇ ³ßË³ï³í³ñÓ»ñ ¨ Ñ³í»É³í×³ñÝ»ñ</t>
  </si>
  <si>
    <t>4111</t>
  </si>
  <si>
    <t>- ä³ñ·¨³ïñáõÙÝ»ñ, ¹ñ³Ù³Ï³Ý Ëñ³ËáõëáõÙÝ»ñ ¨ Ñ³ïáõÏ í×³ñÝ»ñ</t>
  </si>
  <si>
    <t>4112</t>
  </si>
  <si>
    <t>- ¾Ý»ñ·»ïÇÏ Í³é³ÛáõÃÛáõÝÝ»ñ</t>
  </si>
  <si>
    <t>4212</t>
  </si>
  <si>
    <t>- ÎáÙáõÝ³É Í³é³ÛáõÃÛáõÝÝ»ñ</t>
  </si>
  <si>
    <t>4213</t>
  </si>
  <si>
    <t>- Î³åÇ Í³é³ÛáõÃÛáõÝÝ»ñ</t>
  </si>
  <si>
    <t>4214</t>
  </si>
  <si>
    <t>- ²å³Ñáí³·ñ³Ï³Ý Í³Ëë»ñ</t>
  </si>
  <si>
    <t>4215</t>
  </si>
  <si>
    <t>- ¶áõÛùÇ ¨ ë³ñù³íáñáõÙÝ»ñÇ í³ñÓ³Ï³ÉáõÃÛáõÝ</t>
  </si>
  <si>
    <t>4216</t>
  </si>
  <si>
    <t>- Ü»ñùÇÝ ·áñÍáõÕáõÙÝ»ñ</t>
  </si>
  <si>
    <t>4221</t>
  </si>
  <si>
    <t>- ²ñï³ë³ÑÙ³ÝÛ³Ý ·áñÍáõÕáõÙÝ»ñÇ ·Íáí Í³Ëë»ñ</t>
  </si>
  <si>
    <t>4222</t>
  </si>
  <si>
    <t>- ì³ñã³Ï³Ý Í³é³ÛáõÃÛáõÝÝ»ñ</t>
  </si>
  <si>
    <t>4231</t>
  </si>
  <si>
    <t>- Ð³Ù³Ï³ñ·ã³ÛÇÝ Í³é³ÛáõÃÛáõÝÝ»ñ</t>
  </si>
  <si>
    <t>4232</t>
  </si>
  <si>
    <t>- ²ßË³ï³Ï³½ÙÇ Ù³ëÝ³·Çï³Ï³Ý ½³ñ·³óÙ³Ý Í³é³ÛáõÃÛáõÝÝ»ñ</t>
  </si>
  <si>
    <t>4233</t>
  </si>
  <si>
    <t>- î»Õ»Ï³ïí³Ï³Ý Í³é³ÛáõÃÛáõÝÝ»ñ</t>
  </si>
  <si>
    <t>4234</t>
  </si>
  <si>
    <t>- Î³é³í³ñã³Ï³Ý Í³é³ÛáõÃÛáõÝÝ»ñ</t>
  </si>
  <si>
    <t>4235</t>
  </si>
  <si>
    <t>- Ü»ñÏ³Û³óáõóã³Ï³Ý Í³Ëë»ñ</t>
  </si>
  <si>
    <t>4237</t>
  </si>
  <si>
    <t>- ÀÝ¹Ñ³Ýáõñ µÝáõÛÃÇ ³ÛÉ Í³é³ÛáõÃÛáõÝÝ»ñ</t>
  </si>
  <si>
    <t>4239</t>
  </si>
  <si>
    <t>- Ø³ëÝ³·Çï³Ï³Ý Í³é³ÛáõÃÛáõÝÝ»ñ</t>
  </si>
  <si>
    <t>4241</t>
  </si>
  <si>
    <t>- Ø»ù»Ý³Ý»ñÇ ¨ ë³ñù³íáñáõÙÝ»ñÇ ÁÝÃ³óÇÏ Ýáñá·áõÙ ¨ å³Ñå³ÝáõÙ</t>
  </si>
  <si>
    <t>4252</t>
  </si>
  <si>
    <t>- ¶ñ³ë»ÝÛ³Ï³ÛÇÝ ÝÛáõÃ»ñ ¨ Ñ³·áõëï</t>
  </si>
  <si>
    <t>4261</t>
  </si>
  <si>
    <t>- îñ³Ýëåáñï³ÛÇÝ ÝÛáõÃ»ñ</t>
  </si>
  <si>
    <t>4264</t>
  </si>
  <si>
    <t xml:space="preserve"> -Առողջապահական  և լաբորատոր նյութեր</t>
  </si>
  <si>
    <t>- Î»Ýó³Õ³ÛÇÝ ¨ Ñ³Ýñ³ÛÇÝ ëÝÝ¹Ç ÝÛáõÃ»ñ</t>
  </si>
  <si>
    <t>4267</t>
  </si>
  <si>
    <t>- Ð³ïáõÏ Ýå³ï³Ï³ÛÇÝ ³ÛÉ ÝÛáõÃ»ñ</t>
  </si>
  <si>
    <t>4269</t>
  </si>
  <si>
    <t>- êáõµëÇ¹Ç³Ý»ñ áã ýÇÝ³Ýë³Ï³Ý å»ï³Ï³Ý (Ñ³Ù³ÛÝù³ÛÇÝ) Ï³½Ù³Ï»ñåáõÃÛáõÝÝ»ñÇÝ</t>
  </si>
  <si>
    <t>4511</t>
  </si>
  <si>
    <t>- ÀÝÃ³óÇÏ ¹ñ³Ù³ßÝáñÑÝ»ñ å»ï³Ï³Ý ¨ Ñ³Ù³ÛÝù³ÛÇÝ  ³é¨ïñ³ÛÇÝ Ï³½Ù³Ï»ñåáõÃÛáõÝÝ»ñÇÝ</t>
  </si>
  <si>
    <t>4638</t>
  </si>
  <si>
    <t>- ²ÛÉ Ýå³ëïÝ»ñ µÛáõç»Çó</t>
  </si>
  <si>
    <t>4729</t>
  </si>
  <si>
    <t>- ä³ñï³¹Çñ í×³ñÝ»ñ</t>
  </si>
  <si>
    <t>4823</t>
  </si>
  <si>
    <t>- ²ÛÉ Í³Ëë»ñ</t>
  </si>
  <si>
    <t>4861</t>
  </si>
  <si>
    <t>Շենքերի և շինությունների ձեռք բերում</t>
  </si>
  <si>
    <t>- îñ³Ýëåáñï³ÛÇÝ ë³ñù³íáñáõÙÝ»ñ</t>
  </si>
  <si>
    <t>5121</t>
  </si>
  <si>
    <t>- ì³ñã³Ï³Ý ë³ñù³íáñáõÙÝ»ñ</t>
  </si>
  <si>
    <t>5122</t>
  </si>
  <si>
    <t>- ²ÛÉ Ù»ù»Ý³Ý»ñ ¨ ë³ñù³íáñáõÙÝ»ñ</t>
  </si>
  <si>
    <t>5129</t>
  </si>
  <si>
    <t>- Ü³Ë³·Í³Ñ»ï³½áï³Ï³Ý Í³Ëë»ñ</t>
  </si>
  <si>
    <t>5134</t>
  </si>
  <si>
    <t>2. ì³ñã³Ï³Ý ûµÛ»ÏïÝ»ñÇ Ï³éáõóáõÙ ¨ ÑÇÙÝ³Ýáñá·áõÙ</t>
  </si>
  <si>
    <t>- Þ»Ýù»ñÇ ¨ Ï³éáõÛóÝ»ñÇ ÁÝÃ³óÇÏ Ýáñá·áõÙ ¨ å³Ñå³ÝáõÙ</t>
  </si>
  <si>
    <t>4251</t>
  </si>
  <si>
    <t>- Þ»Ýù»ñÇ ¨ ßÇÝáõÃÛáõÝÝ»ñÇ Ï³éáõóáõÙ</t>
  </si>
  <si>
    <t>5112</t>
  </si>
  <si>
    <t>- Þ»Ýù»ñÇ ¨ ßÇÝáõÃÛáõÝÝ»ñÇ Ï³åÇï³É í»ñ³Ýáñá·áõÙ</t>
  </si>
  <si>
    <t>5113</t>
  </si>
  <si>
    <t>2113</t>
  </si>
  <si>
    <t>3</t>
  </si>
  <si>
    <t>²ñï³ùÇÝ Ñ³ñ³µ»ñáõÃÛáõÝÝ»ñ</t>
  </si>
  <si>
    <t>2130</t>
  </si>
  <si>
    <t>ÀÝ¹Ñ³Ýáõñ µÝáõÛÃÇ Í³é³ÛáõÃÛáõÝÝ»ñ</t>
  </si>
  <si>
    <t>2131</t>
  </si>
  <si>
    <t>ԸÝ¹Ñ³Ýáõñ µÝáõÛÃÇ այլ Í³é³ÛáõÃÛáõÝÝ»ñ</t>
  </si>
  <si>
    <t>2150</t>
  </si>
  <si>
    <t>5</t>
  </si>
  <si>
    <t>ÀÝ¹Ñ³Ýáõñ µÝáõÛÃÇ Ñ³Ýñ³ÛÇÝ Í³é³ÛáõÃÛáõÝÝ»ñÇ ·Íáí Ñ»ï³½áï³Ï³Ý ¨ Ý³Ë³·Í³ÛÇÝ ³ßË³ï³ÝùÝ»ñ</t>
  </si>
  <si>
    <t>2151</t>
  </si>
  <si>
    <t>1. Ü³Ë³·Í³ÛÇÝ ³ßË³ï³ÝùÝ»ñ</t>
  </si>
  <si>
    <t>2. ºñ¨³Ý ù³Õ³ùÇ ·ÉË³íáñ Ñ³ï³Ï³·ÍÇ Çñ³Ï³Ý³óÙ³Ý í»ñÉáõÍáõÃÛáõÝ</t>
  </si>
  <si>
    <t>3. ¶áïÇ³íáñÙ³Ý ¨ Ï³éáõó³å³ïÙ³Ý Ý³Ë³·Í»ñÇ Ùß³ÏáõÙ</t>
  </si>
  <si>
    <t>2160</t>
  </si>
  <si>
    <t>6</t>
  </si>
  <si>
    <t>ÀÝ¹Ñ³Ýáõñ µÝáõÛÃÇ Ñ³Ýñ³ÛÇÝ Í³é³ÛáõÃÛáõÝÝ»ñ (³ÛÉ ¹³ë»ñÇÝ ãå³ïÏ³ÝáÕ)</t>
  </si>
  <si>
    <t>2161</t>
  </si>
  <si>
    <t>1. ¸ÇÙáõÙÝ»ñ, Ñ³Ûó³¹ÇÙáõÙÝ»ñ, ¹³ï³ñ³ÝÇ áñáßáõÙÝ»ñÇ ¨ í×ÇéÝ»ñÇ ¹»Ù í»ñ³ùÝÝÇã ¨ í×é³µ»Ï µáÕáùÝ»ñ Ý»ñÏ³Û³óÝ»ÉÇë ë³ÑÙ³Ýí³Í í×³ñáõÙÝ»ñ</t>
  </si>
  <si>
    <t>2. ¶áõÛùÇ ÝÏ³ïÙ³Ùµ Çñ³íáõÝùÝ»ñÇ ·ñ³ÝóÙ³Ý, ·Ý³Ñ³ïÙ³Ý  ¨ ï»Õ»Ï³ïíáõÃÛ³Ý ïñ³Ù³¹ñÙ³Ý Ñ»ï Ï³åí³Í í×³ñáõÙÝ»ñ</t>
  </si>
  <si>
    <t>3.Ընդհանուր բնույթի հանրային այլ ծառայություններ</t>
  </si>
  <si>
    <t>î»Õ»Ï³ïí³Ï³Ý Í³é³ÛáõÃÛáõÝÝ»ñ</t>
  </si>
  <si>
    <t>Ü»ñÏ³Û³óáõóã³Ï³Ý Í³Ëë»ñ</t>
  </si>
  <si>
    <t>ÁÝ¹Ñ³Ýáõñ µÝáõÛÃÇ ³ÛÉ Í³é³ÛáõÃÛáõÝ</t>
  </si>
  <si>
    <t>վարչական նյութեր</t>
  </si>
  <si>
    <t>հատուկ նպատակային նյութեր</t>
  </si>
  <si>
    <t xml:space="preserve">Այլ ընթացիկ դրամաշնորհներ </t>
  </si>
  <si>
    <t>Այլ կապիտալ դրամաշնորհներ</t>
  </si>
  <si>
    <t>Նվիրատվությու բյուջեից</t>
  </si>
  <si>
    <t>Այլ ծախսեր</t>
  </si>
  <si>
    <t>Նախահետազոտական ծախսեր</t>
  </si>
  <si>
    <t>2200</t>
  </si>
  <si>
    <t>02</t>
  </si>
  <si>
    <t>ä²Þîä²ÜàôÂÚàôÜ</t>
  </si>
  <si>
    <t>2220</t>
  </si>
  <si>
    <t>Ռազմական å³ßïå³ÝáõÃÛáõÝ</t>
  </si>
  <si>
    <t>2221</t>
  </si>
  <si>
    <t>ռազմական å³ßïå³ÝáõÃÛáõÝ</t>
  </si>
  <si>
    <t>Կենցաղային և հանրային սննդի նյութեր</t>
  </si>
  <si>
    <t>1. ø³Õ³ù³óÇ³Ï³Ý å³ßïå³ÝáõÃÛ³ÝÝ ³ç³ÏóáõÃÛáõÝ</t>
  </si>
  <si>
    <t>2250</t>
  </si>
  <si>
    <t>ä³ßïå³ÝáõÃÛáõÝ (³ÛÉ ¹³ë»ñÇÝ ãå³ïÏ³ÝáÕ)</t>
  </si>
  <si>
    <t>2251</t>
  </si>
  <si>
    <t>1. ¼ÇÝ³å³ñïÝ»ñÇ Ñ³ßí³éÙ³Ý, ½áñ³ÏáãÇ, ½áñ³Ñ³í³ùÇ ¨ í³ñÅ³Ï³Ý Ñ³í³ùÝ»ñÇ Ï³½Ù³Ï»ñåÙ³ÝÝ ³ç³ÏóáõÃÛáõÝ</t>
  </si>
  <si>
    <t>2. ²ÛÉÁÝïñ³Ýù³ÛÇÝ ³ßË³ï³Ýù³ÛÇÝ Í³é³ÛáõÃÛ³Ý Çñ³Ï³Ý³óáõÙ</t>
  </si>
  <si>
    <t>2400</t>
  </si>
  <si>
    <t>04</t>
  </si>
  <si>
    <t>îÜîºê²Î²Ü Ð²ð²´ºðàôÂÚàôÜÜºð</t>
  </si>
  <si>
    <t>2410</t>
  </si>
  <si>
    <t>ÀÝ¹Ñ³Ýáõñ µÝáõÛÃÇ ïÝï»ë³Ï³Ý, ³é¨ïñ³ÛÇÝ ¨ ³ßË³ï³ÝùÇ ·Íáí Ñ³ñ³µ»ñáõÃÛáõÝÝ»ñ</t>
  </si>
  <si>
    <t>2411</t>
  </si>
  <si>
    <t>ÀÝ¹Ñ³Ýáõñ µÝáõÛÃÇ ïÝï»ë³Ï³Ý ¨ ³é¨ïñ³ÛÇÝ  Ñ³ñ³µ»ñáõÃÛáõÝÝ»ñ</t>
  </si>
  <si>
    <t>1. Æñ³í³Ë³Ëï ßñçÇÏ ³é¨ïñÇ Ï»ïÁ Ï³Ù ïñ³Ýëåáñï³ÛÇÝ ÙÇçáóÁ Ñ³ïáõÏ ï³ñ³Íù ï»Õ³÷áËÙ³Ý ¨ å³Ñå³ÝÙ³Ý Í³é³ÛáõÃÛáõÝ</t>
  </si>
  <si>
    <t>2. ÆÝùÝ³Ï³Ù ï»Õ³¹ñí³Í ³é¨ïñÇ, Í³é³ÛáõÃÛáõÝÝ»ñÇ Ù³ïáõóÙ³Ý ûµÛ»ÏïÝ»ñÇ ³å³ÙáÝï³ÅÙ³Ý, ï»Õ³÷áËÙ³Ý ¨ å³Ñå³ÝÙ³Ý Í³é³ÛáõÃÛáõÝÝ»ñ</t>
  </si>
  <si>
    <t>2420</t>
  </si>
  <si>
    <t>2</t>
  </si>
  <si>
    <t>¶ÛáõÕ³ïÝï»ëáõÃÛáõÝ, ³Ýï³é³ÛÇÝ ïÝï»ëáõÃÛáõÝ, ÓÏÝáñëáõÃÛáõÝ ¨ áñëáñ¹áõÃÛáõÝ</t>
  </si>
  <si>
    <t>1, Գյուղատնտեսություն</t>
  </si>
  <si>
    <t>Գյուղատնտեսական ապրանքներ</t>
  </si>
  <si>
    <t>2424</t>
  </si>
  <si>
    <t>4</t>
  </si>
  <si>
    <t>àéá·áõÙ</t>
  </si>
  <si>
    <t>1. àéá·Ù³Ý ó³ÝóÇ Ï³éáõóáõÙ ¨ í»ñ³Ýáñá·áõÙ</t>
  </si>
  <si>
    <t xml:space="preserve"> - Այլ ընթացիկ դրամաշնորհներ  </t>
  </si>
  <si>
    <t>2430</t>
  </si>
  <si>
    <t>ì³é»ÉÇù ¨ ¿Ý»ñ·»ïÇÏ³</t>
  </si>
  <si>
    <t>2435</t>
  </si>
  <si>
    <t>¾É»Ïïñ³¿Ý»ñ·Ç³</t>
  </si>
  <si>
    <t>1. ºíñáå³Ï³Ý Ý»ñ¹ñáõÙ³ÛÇÝ µ³ÝÏÇ ³ç³ÏóáõÃÛ³Ùµ Çñ³Ï³Ý³óíáÕ §ºñ¨³ÝÇ ¿Ý»ñ·³³ñ¹ÛáõÝ³í»ïáõÃÛ³Ý¦ Íñ³·Çñ</t>
  </si>
  <si>
    <t>- ²ñï³ùÇÝ í³ñÏ»ñÇ ·Íáí ïáÏáë³í×³ñÝ»ñ</t>
  </si>
  <si>
    <t>4422</t>
  </si>
  <si>
    <t>2. ²ñ¨»ÉÛ³Ý ºíñáå³ÛÇ ¿Ý»ñ·³ËÝ³ÛáÕáõÃÛ³Ý ¨ µÝ³å³Ñå³Ý³Ï³Ý ·áñÍÁÝÏ»ñáõÃÛ³Ý ýáÝ¹Ç ³ç³ÏóáõÃÛ³Ùµ Çñ³Ï³Ý³óíáÕ §ºñ¨³ÝÇ ¿Ý»ñ·³³ñ¹ÛáõÝ³í»ïáõÃÛ³Ý¦ ¹ñ³Ù³ßÝáñÑ³ÛÇÝ Íñ³·Çñ</t>
  </si>
  <si>
    <t>3. §ºñ¨³ÝÇ ¿Ý»ñ·³³ñ¹ÛáõÝ³í»ïáõÃÛ³Ý¦ Íñ³·ñÇ Ñ³Ù³ýÇÝ³Ýë³íáñáõÙ</t>
  </si>
  <si>
    <t>2450</t>
  </si>
  <si>
    <t>îñ³Ýëåáñï</t>
  </si>
  <si>
    <t>2451</t>
  </si>
  <si>
    <t>Ö³Ý³å³ñÑ³ÛÇÝ ïñ³Ýëåáñï</t>
  </si>
  <si>
    <t>1. ²ëý³Éï-µ»ïáÝÛ³  Í³ÍÏÇ í»ñ³Ýáñá·áõÙ ¨ å³Ñå³ÝáõÙ</t>
  </si>
  <si>
    <t>2. ²ëý³Éï-µ»ïáÝÛ³  Í³ÍÏÇ ÑÇÙÝ³Ýáñá·áõÙ</t>
  </si>
  <si>
    <t>3. º½ñ³ù³ñ»ñÇ í»ñ³Ýáñá·áõÙ</t>
  </si>
  <si>
    <t>4. Ð»Ý³å³ï»ñÇ í»ñ³Ýáñá·áõÙ</t>
  </si>
  <si>
    <t>5. Ð»ïÇáïÝ ³ÝóáõÙÝ»ñÇ Ï³éáõóáõÙ ¨ í»ñ³Ýáñá·áõÙ</t>
  </si>
  <si>
    <t>6. Î³Ùñç³ÛÇÝ Ï³éáõóí³ÍùÝ»ñÇ í»ñ³Ï³Ý·ÝáõÙ ¨ å³Ñå³ÝáõÙ</t>
  </si>
  <si>
    <t>7. Ðñ³½¹³Ý ÏÇñ×Ç ¨ ºñ¨³ÝÛ³Ý É×Ç µ³ñ»Ï³ñ·áõÙ</t>
  </si>
  <si>
    <t>8. Ø³ÛñáõÕÇÝ»ñÇ ¨ ÷áÕáóÝ»ñÇ í»ñ³Ï³éáõóáõÙ ¨ ÑÇÙÝ³Ýáñá·áõÙ</t>
  </si>
  <si>
    <t>9. öáÕáóÝ»ñÇ å³Ñå³ÝáõÙ »í ß³Ñ³·áñÍáõÙ</t>
  </si>
  <si>
    <t>10. ²íïáÏ³Û³Ý³ï»ÕÇ Ï³½Ù³Ï»ñåÙ³Ý Í³é³ÛáõÃÛáõÝ</t>
  </si>
  <si>
    <t>11. Â»ù³Ñ³ñÃ³ÏÝ»ñÇ Ï³éáõóáõÙ</t>
  </si>
  <si>
    <t>12. ²ëÇ³Ï³Ý µ³ÝÏÇ ³ç³ÏóáõÃÛ³Ùµ Çñ³Ï³Ý³óíáÕ ù³Õ³ù³ÛÇÝ »ÝÃ³Ï³éáõóí³ÍùÝ»ñÇ ¨ ù³Õ³ùÇ Ï³ÛáõÝ ½³ñ·³óÙ³Ý Ý»ñ¹ñáõÙ³ÛÇÝ Íñ³·ñÇ Ñ³Ù³Ï³ñ·áõÙ ¨ Ï³é³í³ñáõÙ (å³ïíÇñ³Ïí³Í ÉÇ³½áñáõÃÛáõÝÝ»ñ)</t>
  </si>
  <si>
    <t>13. öáÕáóÝ»ñÇ, Ññ³å³ñ³ÏÝ»ñÇ ¨ ³Û·ÇÝ»ñÇ Ï³Ñ³íáñáõÙ</t>
  </si>
  <si>
    <t>14. Ö³Ý³å³ñÑ³ÛÇÝ »ñÃ¨»ÏáõÃÛ³Ý ³Ýíï³Ý·áõÃÛ³Ý ³å³ÑáíáõÙ ¨ ×³Ý³å³ñÑ³ïñ³Ýëåáñï³ÛÇÝ å³ï³Ñ³ñÝ»ñÇ Ï³ÝË³ñ·»ÉáõÙ (å³ïíÇñ³Ïí³Í ÉÇ³½áñáõÃÛáõÝÝ»ñ)</t>
  </si>
  <si>
    <t>15. ²ëÇ³Ï³Ý µ³ÝÏÇ ³ç³ÏóáõÃÛ³Ùµ Çñ³Ï³Ý³óíáÕ ù³Õ³ù³ÛÇÝ »ÝÃ³Ï³éáõóí³ÍùÝ»ñÇ ¨ ù³Õ³ùÇ Ï³ÛáõÝ ½³ñ·³óÙ³Ý Ý»ñ¹ñáõÙ³ÛÇÝ Íñ³·Çñ  (å³ïíÇñ³Ïí³Í ÉÇ³½áñáõÃÛáõÝÝ»ñ)</t>
  </si>
  <si>
    <t>2455</t>
  </si>
  <si>
    <t>ÊáÕáí³Ï³ß³ñ³ÛÇÝ ¨ ³ÛÉ ïñ³Ýëåáñï</t>
  </si>
  <si>
    <t>1. ì»ñ»É³ÏÝ»ñÇ ÑÇÙÝ³Ýáñá·áõÙ</t>
  </si>
  <si>
    <t>2. ºñ¨³ÝÇ Ù»ïñáåáÉÇï»ÝÇ ³ßË³ï³ÝùÝ»ñÇ Ï³½Ù³Ï»ñåáõÙ (å³ïíÇñ³Ïí³Í ÉÇ³½áñáõÃÛáõÝÝ»ñ)</t>
  </si>
  <si>
    <t>3. ì»ñ·»ïÝÛ³ ¿É»Ïïñ³ïñ³Ýëåáñïáí áõÕ¨áñ³÷áË³¹ñÙ³Ý Í³é³ÛáõÃÛáõÝ</t>
  </si>
  <si>
    <t>4. ºíñáå³Ï³Ý ÙÇáõÃÛ³Ý Ñ³ñ¨³ÝáõÃÛ³Ý Ý»ñ¹ñáõÙ³ÛÇÝ Íñ³·ñÇ ³ç³ÏóáõÃÛ³Ùµ Çñ³Ï³Ý³óíáÕ ºñ¨³ÝÇ Ù»ïñáåáÉÇï»ÝÇ í»ñ³Ï³éáõóÙ³Ý »ñÏñáñ¹ ¹ñ³Ù³ßÝáñÑ³ÛÇÝ Íñ³·Çñ (å³ïíÇñ³Ïí³Í ÉÇ³½áñáõÃÛáõÝÝ»ñ)</t>
  </si>
  <si>
    <t>5. ºíñáå³Ï³Ý Ý»ñ¹ñáõÙ³ÛÇÝ µ³ÝÏÇ ³ç³ÏóáõÃÛ³Ùµ Çñ³Ï³Ý³óíáÕ  ºñ¨³ÝÇ Ù»ïñáåáÉÇï»ÝÇ í»ñ³Ï³éáõóÙ³Ý »ñÏñáñ¹ Íñ³·Çñ (å³ïíÇñ³Ïí³Í ÉÇ³½áñáõÃÛáõÝÝ»ñ)</t>
  </si>
  <si>
    <t>6. ÊáÕáí³Ï³ß³ñ»ñÇ Ï³éáõóáõÙ ¨ í»ñ³Ï³éáõóáõÙ</t>
  </si>
  <si>
    <t>7. ì»ñ³Ï³éáõóÙ³Ý ¨ ½³ñ·³óÙ³Ý »íñáå³Ï³Ý µ³ÝÏÇ ³ç³ÏóáõÃÛ³Ùµ Çñ³Ï³Ý³óíáÕ ºñ¨³ÝÇ Ù»ïñáåáÉÇï»ÝÇ í»ñ³Ï³éáõóÙ³Ý »ñÏñáñ¹ Íñ³·Çñ (å³ïíÇñ³Ïí³Í ÉÇ³½áñáõÃÛáõÝÝ»ñ)</t>
  </si>
  <si>
    <t>8. ºñ¨³ÝÇ Ù»ïñáåáÉÇï»ÝÇ »ÝÃ³Ï³éáõóí³ÍùÝ»ñÇ Ýáñá·áõÙ(å³ïíÇñ³Ïí³Í ÉÇ³½áñáõÃÛáõÝÝ»ñ)</t>
  </si>
  <si>
    <t>2470</t>
  </si>
  <si>
    <t>7</t>
  </si>
  <si>
    <t>²ÛÉ µÝ³·³í³éÝ»ñ</t>
  </si>
  <si>
    <t>2473</t>
  </si>
  <si>
    <t>¼µáë³ßñçáõÃÛáõÝ</t>
  </si>
  <si>
    <t>1. ¼µáë³ßñçáõÃÛ³Ý ½³ñ·³óáõÙ</t>
  </si>
  <si>
    <t>2490</t>
  </si>
  <si>
    <t>9</t>
  </si>
  <si>
    <t>îÝï»ë³Ï³Ý Ñ³ñ³µ»ñáõÃÛáõÝÝ»ñ (³ÛÉ ¹³ë»ñÇÝ ãå³ïÏ³ÝáÕ)</t>
  </si>
  <si>
    <t>2491</t>
  </si>
  <si>
    <t>1. ¸ñáßÝ»ñÇ ï»Õ³¹ñáõÙ</t>
  </si>
  <si>
    <t>2. ²ç³ÏóáõÃÛáõÝ Ñ³Ù³ÛÝù³ÛÇÝ Ï³½Ù³Ï»ñåáõÃÛáõÝÝ»ñÇÝ ÑáõÕ³ñÏ³íáñáõÃÛáõÝÝ»ñÇ Ñ»ï Ï³åí³Í ³Ýí×³ñ Í³é³ÛáõÃÛáõÝÝ»ñÇ Ù³ïáõóÙ³Ý  ¨ ·»ñ»½Ù³Ý³ïÝ»ñÇ å³Ñå³ÝÙ³Ý Ñ³Ù³ñ</t>
  </si>
  <si>
    <t>- ÀÝÃ³óÇÏ ¹ñ³Ù³ßÝáñÑÝ»ñ å»ï³Ï³Ý ¨ Ñ³Ù³ÛÝùÝ»ñÇ  áã ³é¨ïñ³ÛÇÝ Ï³½Ù³Ï»ñåáõÃÛáõÝÝ»ñÇÝ</t>
  </si>
  <si>
    <t>4637</t>
  </si>
  <si>
    <t>3. Î³é³í³ñÙ³Ý ¨ ï»Õ»Ï³ïí³Ï³Ý ï»ËÝáÉá·Ç³Ý»ñÇ ½³ñ·³óáõÙ</t>
  </si>
  <si>
    <t>4. ²ç³ÏóáõÃÛáõÝ Ñ³Ù³ÛÝù³ÛÇÝ ¨ áã Ñ³Ù³ÛÝù³ÛÇÝ Ï³½Ù³Ï»ñåáõÃÛáõÝÝ»ñÇ Íñ³·ñ»ñÇÝ</t>
  </si>
  <si>
    <t>- ²ÛÉ ÁÝÃ³óÇÏ ¹ñ³Ù³ßÝáñÑÝ»ñ</t>
  </si>
  <si>
    <t>4639</t>
  </si>
  <si>
    <t>- ²ÛÉ Ï³åÇï³É ¹ñ³Ù³ßÝáñÑÝ»ñ</t>
  </si>
  <si>
    <t>4657</t>
  </si>
  <si>
    <t>- ÜíÇñ³ïíáõÃÛáõÝÝ»ñ ³ÛÉ ß³ÑáõÛÃ ãÑ»ï³åÝ¹áÕ Ï³½Ù³Ï»ñåáõÃÛáõÝÝ»ñÇÝ</t>
  </si>
  <si>
    <t>4819</t>
  </si>
  <si>
    <t>5. àã ýÇÝ³Ýë³Ï³Ý ³ÏïÇíÝ»ñÇ ûï³ñáõÙÇó Ùáõïù»ñ</t>
  </si>
  <si>
    <t>²ÜÞ²ðÄ ¶àôÚøÆ Æð²òàôØÆò Øàôîøºð</t>
  </si>
  <si>
    <t>8111</t>
  </si>
  <si>
    <t>Þ²ðÄ²Î²Ü ¶àôÚøÆ Æð²òàôØÆò Øàôîøºð</t>
  </si>
  <si>
    <t>8121</t>
  </si>
  <si>
    <t>ÐàÔÆ Æð²òàôØÆò Øàôîøºð</t>
  </si>
  <si>
    <t>8411</t>
  </si>
  <si>
    <t>6. îáÝ³Ï³Ý Ó¨³íáñáõÙ</t>
  </si>
  <si>
    <t>7. Ð³ï³Ï³·ÍÇ Ý³Ë³å³ïñ³ëïÙ³Ý ¨ Ï³½ÙÙ³Ý  ³ßË³ï³ÝùÝ»ñ</t>
  </si>
  <si>
    <t>- êáõµëÇ¹Ç³Ý»ñ áã  å»ï³Ï³Ý (áã Ñ³Ù³ÛÝù³ÛÇÝ) áã ýÇÝ³Ýë³Ï³Ý Ï³½Ù³Ï»ñåáõÃÛáõÝÝ»ñÇÝ</t>
  </si>
  <si>
    <t>4521</t>
  </si>
  <si>
    <t>8. Ü»ñ¹ñáõÙ³ÛÇÝ Íñ³·ñ»ñÇ Çñ³Ï³Ý³óáõÙ</t>
  </si>
  <si>
    <t>9. ä³ñï³¹Çñ í×³ñÝ»ñÇ ·³ÝÓÙ³Ý Í³é³ÛáõÃÛáõÝÝ»ñ</t>
  </si>
  <si>
    <t>10. ²é³ÝÓÝ³Ñ³ïáõÏ å³ÛÙ³ÝÝ»ñÇ Ï³ñÇù áõÝ»óáÕ ³ÝÓ³Ýó  Ñ³Ù³ñ Ù³ïã»ÉÇáõÃÛ³Ý ³å³ÑáíáõÙ</t>
  </si>
  <si>
    <t>11. îáÝ³í³×³éÝ»ñÇ Ï³½Ù³Ï»ñåáõÙ</t>
  </si>
  <si>
    <t>12. Ðñ³ï³å ÉáõÍáõÙ å³Ñ³ÝçáÕ ÁÝÃ³óÇÏ ³ßË³ï³ÝùÝ»ñÇ Çñ³Ï³Ý³óáõÙ</t>
  </si>
  <si>
    <t>2500</t>
  </si>
  <si>
    <t>05</t>
  </si>
  <si>
    <t>Þðæ²Î²  ØÆæ²ì²ÚðÆ ä²Þîä²ÜàôÂÚàôÜ</t>
  </si>
  <si>
    <t>2510</t>
  </si>
  <si>
    <t>²Õµ³Ñ³ÝáõÙ</t>
  </si>
  <si>
    <t>2511</t>
  </si>
  <si>
    <t>1. ²Õµ³Ñ³ÝáõÃÛáõÝ ¨ ë³ÝÇï³ñ³Ï³Ý Ù³ùñáõÙ</t>
  </si>
  <si>
    <t>Ընթացիկ դրամաշնորհներ</t>
  </si>
  <si>
    <t>2. ²Õµ³ÙáõÕ»ñÇ ëå³ë³ñÏÙ³Ý ¨ ßÇÝ³ñ³ñ³Ï³Ý ³ÕµÇ ï»Õ³÷áËÙ³Ý Í³é³ÛáõÃÛáõÝÝ»ñ</t>
  </si>
  <si>
    <t>3. ì»ñ³Ï³éáõóÙ³Ý ¨ ½³ñ·³óÙ³Ý »íñáå³Ï³Ý µ³ÝÏÇ ³ç³ÏóáõÃÛ³Ùµ Çñ³Ï³Ý³óíáÕ §ºñ¨³ÝÇ Ïáßï Ã³÷áÝÝ»ñÇ Ï³é³í³ñÙ³Ý¦ ¹ñ³Ù³ßÝáñÑ³ÛÇÝ Íñ³·Çñ (å³ïíÇñ³Ïí³Í ÉÇ³½áñáõÃÛáõÝÝ»ñ)</t>
  </si>
  <si>
    <t>4. ºíñáå³Ï³Ý Ý»ñ¹ñáõÙ³ÛÇÝ µ³ÝÏÇ ³ç³ÏóáõÃÛ³Ùµ Çñ³Ï³Ý³óíáÕ §ºñ¨³ÝÇ Ïáßï Ã³÷áÝÝ»ñÇ Ï³é³í³ñÙ³Ý¦ Íñ³·Çñ (å³ïíÇñ³Ïí³Í ÉÇ³½áñáõÃÛáõÝÝ»ñ)</t>
  </si>
  <si>
    <t>5. ºíñáå³Ï³Ý ÙÇáõÃÛ³Ý Ñ³ñ¨³ÝáõÃÛ³Ý Ý»ñ¹ñáõÙ³ÛÇÝ ·áñÍÇùÇ ³ç³ÏóáõÃÛ³Ùµ Çñ³Ï³Ý³óíáÕ §ºñ¨³ÝÇ Ïáßï Ã³÷áÝÝ»ñÇ Ï³é³í³ñÙ³Ý¦ ¹ñ³Ù³ßÝáñÑ³ÛÇÝ Íñ³·Çñ (å³ïíÇñ³Ïí³Í ÉÇ³½áñáõÃÛáõÝÝ»ñ)</t>
  </si>
  <si>
    <t>6. ²ñ¨»ÉÛ³Ý ºíñáå³ÛÇ ¿Ý»ñ·³ËÝ³ÛáÕáõÃÛ³Ý ¨ µÝ³å³Ñå³Ý³Ï³Ý ·áñÍÁÝÏ»ñáõÃÛ³Ý ýáÝ¹Ç ³ç³ÏóáõÃÛ³Ùµ Çñ³Ï³Ý³óíáÕ §ºñ¨³ÝÇ Ïáßï Ã³÷áÝÝ»ñÇ Ï³é³í³ñÙ³Ý¦ ¹ñ³Ù³ßÝáñÑ³ÛÇÝ Íñ³·Çñ (å³ïíÇñ³Ïí³Í ÉÇ³½áñáõÃÛáõÝÝ»ñ)</t>
  </si>
  <si>
    <t>7. ì»ñ³Ï³éáõóÙ³Ý ¨ ½³ñ·³óÙ³Ý »íñáå³Ï³Ý µ³ÝÏÇ ³ç³ÏóáõÃÛ³Ùµ Çñ³Ï³Ý³óíáÕ §ºñ¨³ÝÇ Ïáßï Ã³÷áÝÝ»ñÇ Ï³é³í³ñÙ³Ý Íñ³·Çñ¦ (å³ïíÇñ³Ïí³Í ÉÇ³½áñáõÃÛáõÝÝ»ñ)</t>
  </si>
  <si>
    <t>2. §Գավառ համայնքի կոմունալ սպասարկում և բարեկարգում¦ Ñ³Ù³ÛÝù³ÛÇÝ ÑÇÙÝ³ñÏÇ å³Ñå³ÝÙ³Ý Í³Ëë»ñ</t>
  </si>
  <si>
    <t xml:space="preserve"> -Գույքի և սարքավորումների վարձակալություն</t>
  </si>
  <si>
    <t>9. §ºñ¨³ÝÇ Ïáßï Ã³÷áÝÝ»ñÇ Ï³é³í³ñÙ³Ý Íñ³·Çñ¦ Íñ³·ñÇ ßñç³Ý³ÏÝ»ñáõÙ Ù³ëÑ³ÝáõÙÝ»ñÇ ·Íáí Ù³ñáõÙÝ»ñÇ ïñ³Ù³¹ñáõÙ</t>
  </si>
  <si>
    <t>2520</t>
  </si>
  <si>
    <t>Î»Õï³çñ»ñÇ Ñ»é³óáõÙ</t>
  </si>
  <si>
    <t>2521</t>
  </si>
  <si>
    <t>1. æñ³Ñ»é³óÙ³Ý ÏáÙáõÝÇÏ³óÇáÝ ó³Ýó»ñÇ Ï³éáõóáõÙ</t>
  </si>
  <si>
    <t>2530</t>
  </si>
  <si>
    <t>Þñç³Ï³ ÙÇç³í³ÛñÇ ³ÕïáïÙ³Ý ¹»Ù å³Ûù³ñ</t>
  </si>
  <si>
    <t>2531</t>
  </si>
  <si>
    <t>ú¹Ç ³ÕïáïÙ³Ý ¹»Ù å³Ûù³ñ/շրջակա միջավայրի աղտ․դ պ</t>
  </si>
  <si>
    <t>1. ¶»ï»ñÇ ÑáõÝ»ñÇ Ù³ùñáõÙ</t>
  </si>
  <si>
    <t>2560</t>
  </si>
  <si>
    <t>Þñç³Ï³ ÙÇç³í³ÛñÇ å³ßïå³ÝáõÃÛáõÝ  (³ÛÉ ¹³ë»ñÇÝ ãå³ïÏ³ÝáÕ)</t>
  </si>
  <si>
    <t>2561</t>
  </si>
  <si>
    <t>1. Î³Ý³ã ï³ñ³ÍùÝ»ñÇ ÑÇÙÝáõÙ ¨ å³Ñå³ÝáõÙ</t>
  </si>
  <si>
    <t>2. ²Ëï³Ñ³ÝÙ³Ý ¨ ÙÇç³ï³½»ñÍÙ³Ý Í³é³ÛáõÃÛáõÝÝ»ñ /¹»é³ïÇ½³óÇ³</t>
  </si>
  <si>
    <t>3. Ð³ë³ñ³Ï³Ï³Ý ½áõ·³ñ³ÝÝ»ñÇ å³Ñå³ÝáõÙ ¨ í»ñ³Ýáñá·áõÙ</t>
  </si>
  <si>
    <t>4. Â³÷³éáÕ Ï»Ý¹³ÝÇÝ»ñÇ íÝ³ë³½»ñÍáõÙ</t>
  </si>
  <si>
    <t>5. ºñ¨³Ý, ì³ñß³í³, îÇñ³Ý³ Ù³Ûñ³ù³Õ³ùÝ»ñÇ Ñ³Ù³·áñÍ³ÏóáõÃÛáõÝÁ íï³Ý·³íáñ Ã³÷áÝÝ»ñÇ Ï³é³í³ñÙ³ÝÝ ³éÝãíáÕ ÁÝ¹Ñ³Ýáõñ Ù³ñï³Ññ³í»ñÝ»ñÇ ßáõñç ³ßË³ï³ÝùÝ»ñÇ Çñ³Ï³Ý³óáõÙ</t>
  </si>
  <si>
    <t>6. ºñ¨³Ý, ì³ñß³í³, îÇñ³Ý³ Ù³Ûñ³ù³Õ³ù³Ý»ñÇ Ñ³Ù³·áñÍ³ÏóáõÃÛáõÝÁ íï³Ý·³íáñ Ã³÷áÝÝ»ñÇ Ï³é³í³ñÙ³Ý ³éÝãíáÕ ÁÝ¹Ñ³Ýáõñ Ù³ñï³Ññ³í»ñÝ»ñÇ ßáõñç ¹ñ³Ù³ßÝáñÑ³ÛÇÝ Íñ³·ñÇ Ñ³Ù³ýÇÝ³Ýë³íáñáõÙ</t>
  </si>
  <si>
    <t>7. Þñç³Ï³ ÙÇç³í³ÛñÇ å³ßïå³ÝáõÃÛ³Ý »ÝÃ³Ï³éáõóí³ÍùÝ»ñÇ ½³ñ·³óáõÙ</t>
  </si>
  <si>
    <t>2600</t>
  </si>
  <si>
    <t>06</t>
  </si>
  <si>
    <t>´Ü²Î²ð²Ü²ÚÆÜ ÞÆÜ²ð²ðàôÂÚàôÜ ºì ÎàØàôÜ²È Ì²è²ÚàôÂÚàôÜÜºð</t>
  </si>
  <si>
    <t>2610</t>
  </si>
  <si>
    <t>´Ý³Ï³ñ³Ý³ÛÇÝ ßÇÝ³ñ³ñáõÃÛáõÝ</t>
  </si>
  <si>
    <t>2611</t>
  </si>
  <si>
    <t>1. ÆÝùÝ³Ï³Ù Ï³éáõÛóÝ»ñÇ ù³Ý¹áõÙ</t>
  </si>
  <si>
    <t>2. âáññáñ¹ ³ëïÇ×³ÝÇ íÃ³ñ³ÛÇÝ ß»Ýù»ñÇ ù³Ý¹Ù³Ý Ñ»ï¨³Ýùáí µÝ³Ïï³ñ³ÍáõÃÛáõÝÝ»ñÇó ½ñÏí³Í µÝ³ÏÇãÝ»ñÇ ÏáÕÙÇó í³ñÓ³Ï³É³Í µÝ³Ï³ñ³ÝÝ»ñÇ ÷áËÑ³ïáõóáõÙ</t>
  </si>
  <si>
    <t>Ջրամատակարարում</t>
  </si>
  <si>
    <t>Մասնագիտական ծառայություններ</t>
  </si>
  <si>
    <t>2640</t>
  </si>
  <si>
    <t>öáÕáóÝ»ñÇ Éáõë³íáñáõÙ</t>
  </si>
  <si>
    <t>2641</t>
  </si>
  <si>
    <t>1. Þ»Ýù»ñÇ ·»Õ³ñí»ëï³Ï³Ý Éáõë³íáñáõÙ</t>
  </si>
  <si>
    <t>2. ²ñï³ùÇÝ  Éáõë³íáñáõÃÛ³Ý ó³ÝóÇ ß³Ñ³·áñÍÙ³Ý ¨ å³Ñå³ÝÙ³Ý ³ßË³ï³ÝùÝ»ñ</t>
  </si>
  <si>
    <t xml:space="preserve">Գործառնական և բանկային ծառայությունների ծախսեր  </t>
  </si>
  <si>
    <t>3. ì»ñ³Ï³éáõóÙ³Ý ¨ ½³ñ·³óÙ³Ý »íñáå³Ï³Ý µ³ÝÏÇ ³ç³ÏóáõÃÛ³Ùµ Çñ³Ï³Ý³óíáÕ §ºñ¨³ÝÇ ù³Õ³ù³ÛÇÝ Éáõë³íáñáõÃÛ³Ý¦ ¹ñ³Ù³ßÝáñÑ³ÛÇÝ Íñ³·Çñ (å³ïíÇñ³Ïí³Í ÉÇ³½áñáõÃÛáõÝÝ»ñ)</t>
  </si>
  <si>
    <t>4. ì»ñ³Ï³éáõóÙ³Ý ¨ ½³ñ·³óÙ³Ý »íñáå³Ï³Ý µ³ÝÏÇ ³ç³ÏóáõÃÛ³Ùµ Çñ³Ï³Ý³óíáÕ §ºñ¨³ÝÇ ù³Õ³ù³ÛÇÝ Éáõë³íáñáõÃÛ³Ý¦ Íñ³·Çñ (å³ïíÇñ³Ïí³Í ÉÇ³½áñáõÃÛáõÝÝ»ñ)</t>
  </si>
  <si>
    <t>5. ²ñ¨»ÉÛ³Ý ºíñáå³ÛÇ ¿Ý»ñ·³ËÝ³ÛáÕáõÃÛ³Ý ¨ µÝ³å³Ñå³Ý³Ï³Ý ·áñÍÁÝÏ»ñáõÃÛ³Ý ýáÝ¹Ç ³ç³ÏóáõÃÛ³Ùµ Çñ³Ï³Ý³óíáÕ §ºñ¨³ÝÇ ù³Õ³ù³ÛÇÝ Éáõë³íáñáõÃÛ³Ý¦ ¹ñ³Ù³ßÝáñÑ³ÛÇÝ Íñ³·Çñ (å³ïíÇñ³Ïí³Í ÉÇ³½áñáõÃÛáõÝÝ»ñ)</t>
  </si>
  <si>
    <t>3. ²ñï³ùÇÝ Éáõë³íáñáõÃÛ³Ý ó³ÝóÇ »ÝÃ³Ï³éáõóí³ÍùÝ»ñÇ ½³ñ·³óáõÙ</t>
  </si>
  <si>
    <t>2650</t>
  </si>
  <si>
    <t>´Ý³Ï³ñ³Ý³ÛÇÝ ßÇÝ³ñ³ñáõÃÛ³Ý ¨ ÏáÙáõÝ³É Í³é³ÛáõÃÛáõÝÝ»ñÇ ·Íáí Ñ»ï³½áï³Ï³Ý ¨ Ý³Ë³·Í³ÛÇÝ ³ßË³ï³ÝùÝ»ñ</t>
  </si>
  <si>
    <t>2651</t>
  </si>
  <si>
    <t>1. Þ»Ýù»ñÇ ¨ ßÇÝáõÃÛáõÝÝ»ñÇ Ñ»ï³½áïÙ³Ý ³ßË³ï³ÝùÝ»ñ</t>
  </si>
  <si>
    <t>2660</t>
  </si>
  <si>
    <t>´Ý³Ï³ñ³Ý³ÛÇÝ ßÇÝ³ñ³ñáõÃÛ³Ý ¨ ÏáÙáõÝ³É Í³é³ÛáõÃÛáõÝÝ»ñ  (³ÛÉ ¹³ë»ñÇÝ ãå³ïÏ³ÝáÕ)</t>
  </si>
  <si>
    <t>2661</t>
  </si>
  <si>
    <t>1. ´³½Ù³µÝ³Ï³ñ³Ý ß»Ýù»ñÇ Ñ³ñÃ ï³ÝÇùÝ»ñÇ í»ñ³Ýáñá·áõÙ</t>
  </si>
  <si>
    <t>2. ´³½Ù³µÝ³Ï³ñ³Ý ß»Ýù»ñÇ Ã»ù ï³ÝÇùÝ»ñÇ í»ñ³Ýáñá·áõÙ</t>
  </si>
  <si>
    <t>3. ´³Ï³ÛÇÝ ï³ñ³ÍùÝ»ñÇ ¨ Ë³Õ³Ññ³å³ñ³ÏÝ»ñÇ ÑÇÙÝ³Ýáñá·áõÙ áõ å³Ñå³ÝáõÙ</t>
  </si>
  <si>
    <t>4. ´³½Ù³µÝ³Ï³ñ³Ý ß»Ýù»ñÇ µ³ñ»Ï³ñ·Ù³Ý ³ÛÉ ³ßË³ï³ÝùÝ»ñ</t>
  </si>
  <si>
    <t>5. æñ³ÛÇÝ Ï³éáõÛóÝ»ñÇ ß³Ñ³·áñÍáõÙ ¨ å³Ñå³ÝáõÙ</t>
  </si>
  <si>
    <t>6. Î³Ãë³Û³ïÝ»ñÇ  ¨ ·áõÛù»ñÇ å³Ñå³ÝáõÙ</t>
  </si>
  <si>
    <t>7. ìÃ³ñ³ÛÇÝ å³ïß·³ÙµÝ»ñÇ Ýáñá·áõÙ</t>
  </si>
  <si>
    <t>2700</t>
  </si>
  <si>
    <t>07</t>
  </si>
  <si>
    <t>²èàÔæ²ä²ÐàôÂÚàôÜ</t>
  </si>
  <si>
    <t>2710</t>
  </si>
  <si>
    <t>´ÅßÏ³Ï³Ý ³åñ³ÝùÝ»ñ, ë³ñù»ñ ¨ ë³ñù³íáñáõÙÝ»ñ</t>
  </si>
  <si>
    <t>1. ²éáÕç³å³Ñ³Ï³Ý Ï³½Ù³Ï»ñåáõÃÛáõÝÝ»ñÇ Ñ³Ù³ñ µÅßÏ³Ï³Ý ë³ñù³íáñáõÙÝ»ñÇ ¨ ·áõÛùÇ Ó»éùµ»ñáõÙ</t>
  </si>
  <si>
    <t>Բժշկական սարքեր և սարքավորումներ</t>
  </si>
  <si>
    <t xml:space="preserve">Այլ կապիտալ դրամաշնորհներ  </t>
  </si>
  <si>
    <t>2760</t>
  </si>
  <si>
    <t>²éáÕç³å³ÑáõÃÛáõÝ (³ÛÉ ¹³ë»ñÇÝ ãå³ïÏ³ÝáÕ)</t>
  </si>
  <si>
    <t>2761</t>
  </si>
  <si>
    <t>²éáÕç³å³Ñ³Ï³Ý Ñ³ñ³ÏÇó Í³é³ÛáõÃÛáõÝÝ»ñ ¨ Íñ³·ñ»ñ</t>
  </si>
  <si>
    <t>1. ²éáÕç³å³Ñ³Ï³Ý ûµÛ»ÏïÝ»ñÇ ÑÇÙÝ³Ýáñá·áõÙ</t>
  </si>
  <si>
    <t>2. ¸Åí³ñ³Ù³ïã»ÉÇ Ñ»ï³½áïáõÃÛáõÝÝ»ñÇ Çñ³Ï³Ý³óáõÙ</t>
  </si>
  <si>
    <t>2800</t>
  </si>
  <si>
    <t>08</t>
  </si>
  <si>
    <t>Ð²Ü¶Æêî, ØÞ²ÎàôÚÂ ºì ÎðàÜ</t>
  </si>
  <si>
    <t>2810</t>
  </si>
  <si>
    <t>Ð³Ý·ëïÇ ¨ ëåáñïÇ Í³é³ÛáõÃÛáõÝÝ»ñ</t>
  </si>
  <si>
    <t>2811</t>
  </si>
  <si>
    <t>1. êåáñï³ÛÇÝ ÙÇçáó³éáõÙÝ»ñÇ Ï³½Ù³Ï»ñåáõÙ</t>
  </si>
  <si>
    <t>2. Ð³Ý·ëïÇ ·áïÇÝ»ñÇ ¨ ½µáë³Û·ÇÝ»ñÇ Ï³éáõóáõÙ áõ å³Ñå³ÝáõÙ</t>
  </si>
  <si>
    <t>3. Ð»Í³Ýí³Ññ³å³ñ³ÏÇ ß³Ñ³·áñÍáõÙ</t>
  </si>
  <si>
    <t>4. êåáñï³ÛÇÝ ·áïÇÝ»ñÇ ¨ Ù³ñ½³Ï³Ý Ï»ÝïñáÝÝ»ñÇ Ï³éáõóáõÙ áõ å³Ñå³ÝáõÙ</t>
  </si>
  <si>
    <t>2820</t>
  </si>
  <si>
    <t>Øß³ÏáõÃ³ÛÇÝ Í³é³ÛáõÃÛáõÝÝ»ñ</t>
  </si>
  <si>
    <t>2821</t>
  </si>
  <si>
    <t>¶ñ³¹³ñ³ÝÝ»ñ</t>
  </si>
  <si>
    <t>1. ¶ñ³¹³ñ³Ý³ÛÇÝ Í³é³ÛáõÃÛáõÝÝ»ñ</t>
  </si>
  <si>
    <t>Ընթացիկ դրամաշնորհներ պետական և համայնքների ոչ առևտրային կազմակերպություններին</t>
  </si>
  <si>
    <t>2. ¶ñ³¹³ñ³ÝÝ»ñÇ Ñ³Ù³ñ ³ÝÑñ³Å»ßï ·áõÛùÇ Ó»éù µ»ñáõÙ</t>
  </si>
  <si>
    <t xml:space="preserve">Կապիտալ դրամաշնորհ </t>
  </si>
  <si>
    <t>2822</t>
  </si>
  <si>
    <t>Â³Ý·³ñ³ÝÝ»ñ ¨ óáõó³ëñ³ÑÝ»ñ</t>
  </si>
  <si>
    <t>1. Â³Ý·³ñ³Ý³ÛÇÝ Í³é³ÛáõÃÛáõÝÝ»ñ ¨ óáõó³Ñ³Ý¹»ëÝ»ñ</t>
  </si>
  <si>
    <t>2. Â³Ý·³ñ³ÝÝ»ñÇ Ýáñá·áõÙ</t>
  </si>
  <si>
    <t>2823</t>
  </si>
  <si>
    <t>Øß³ÏáõÛÃÇ ïÝ»ñ, ³ÏáõÙµÝ»ñ, Ï»ÝïñáÝÝ»ñ</t>
  </si>
  <si>
    <t>1. Ð³Ù³ÛÝù³ÛÇÝ Ùß³ÏáõÛÃÇ ¨ ³½³ï Å³Ù³ÝóÇ Ï³½Ù³Ï»ñåáõÙ</t>
  </si>
  <si>
    <t>2824</t>
  </si>
  <si>
    <t>²ÛÉ Ùß³ÏáõÃ³ÛÇÝ Ï³½Ù³Ï»ñåáõÃÛáõÝÝ»ñ</t>
  </si>
  <si>
    <t>1. Øß³ÏáõÃ³ÛÇÝ ÙÇçáó³éáõÙÝ»ñÇ Çñ³Ï³Ý³óáõÙ</t>
  </si>
  <si>
    <t>2. Î»Ý¹³Ý³µ³Ý³Ï³Ý ³Û·áõ óáõó³¹ñáõÃÛáõÝÝ»ñ</t>
  </si>
  <si>
    <t>2825</t>
  </si>
  <si>
    <t>²ñí»ëï</t>
  </si>
  <si>
    <t>1. ºñ³Åßï³ñí»ëïÇ ¨  å³ñ³ñí»ëïÇ Ñ³Ù»ñ·Ý»ñ</t>
  </si>
  <si>
    <t>2. Â³ï»ñ³Ï³Ý Ý»ñÏ³Û³óáõÙÝ»ñ</t>
  </si>
  <si>
    <t>3. Â³ïñáÝÝ»ñÇ ÑÇÙÝ³Ýáñá·áõÙ</t>
  </si>
  <si>
    <t>2827</t>
  </si>
  <si>
    <t>Ðáõß³ñÓ³ÝÝ»ñÇ ¨ Ùß³ÏáõÃ³ÛÇÝ ³ñÅ»ùÝ»ñÇ í»ñ³Ï³Ý·ÝáõÙ ¨ å³Ñå³ÝáõÙ</t>
  </si>
  <si>
    <t>1. Ðáõß³ñÓ³ÝÝ»ñÇ í»ñ³Ýáñá·áõÙ ¨ å³Ñå³ÝáõÙ</t>
  </si>
  <si>
    <t>2. Ðáõß³ñÓ³ÝÝ»ñÇ ձեռք բերում</t>
  </si>
  <si>
    <t>2840</t>
  </si>
  <si>
    <t>ÎñáÝ³Ï³Ý ¨ Ñ³ë³ñ³Ï³Ï³Ý  ³ÛÉ Í³é³ÛáõÃÛáõÝÝ»ñ</t>
  </si>
  <si>
    <t>1. ºñÇï³ë³ñ¹³Ï³Ý ÙÇçáó³éáõÙÝ»ñÇ Çñ³Ï³Ý³óáõÙ</t>
  </si>
  <si>
    <t>ø³Õ³ù³Ï³Ý Ïáõë³ÏóáõÃÛáõÝÝ»ñ, Ñ³ë³ñ³Ï³Ï³Ý Ï³½Ù³Ï»ñåáõÃÛáõÝÝ»ñ, ³ñÑÙÇáõÃÛáõÝÝ»ñ</t>
  </si>
  <si>
    <t>Հանգիստ,մշակույթ,կրոն/այլ դասերին չպատկանող</t>
  </si>
  <si>
    <t>հանգիստ,մշակույթ,կրոն/այլ դասերին չպատկանող</t>
  </si>
  <si>
    <t xml:space="preserve">Գյուղատնտեսական ապրանքներ  </t>
  </si>
  <si>
    <t xml:space="preserve">Հատուկ նպատակային այլ նյութեր </t>
  </si>
  <si>
    <t>2843</t>
  </si>
  <si>
    <t>ÎñáÝ³Ï³Ý ¨ Ñ³ë³ñ³Ï³Ï³Ý ³ÛÉ Í³é³ÛáõÃÛáõÝÝ»ñ</t>
  </si>
  <si>
    <t>1. ²Ý¹³Ù³ÏóáõÃÛ³Ý í×³ñÝ»ñ</t>
  </si>
  <si>
    <t>2900</t>
  </si>
  <si>
    <t>09</t>
  </si>
  <si>
    <t>ÎðÂàôÂÚàôÜ</t>
  </si>
  <si>
    <t>2910</t>
  </si>
  <si>
    <t>Ü³Ë³¹åñáó³Ï³Ý ¨ ï³ññ³Ï³Ý ÁÝ¹Ñ³Ýáõñ ÏñÃáõÃÛáõÝ</t>
  </si>
  <si>
    <t>2911</t>
  </si>
  <si>
    <t>Ü³Ë³¹åñáó³Ï³Ý ÏñÃáõÃÛáõÝ</t>
  </si>
  <si>
    <t>1. Ü³Ë³¹åñáó³Ï³Ý  áõëáõóáõÙ</t>
  </si>
  <si>
    <t>Էներգետիկ  ծառայություններ</t>
  </si>
  <si>
    <t>2. Նախադպրոցական Ï³½Ù³Ï»ñåáõÃÛáõÝÝ»ñÇ ÑÇÙÝ³Ýáñá·áõÙ ¨ í»ñ³Ýáñá·áõÙ</t>
  </si>
  <si>
    <t>2. Ü³Ë³¹åñáó³Ï³Ý áõëáõóÙ³Ý Ï³½Ù³Ï»ñåÙ³Ý Ñ³Ù³ñ ³ÝÑñ³Å»ßï ·áõÛùÇ Ó»éù µ»ñáõÙ</t>
  </si>
  <si>
    <t>3. Ü³Ë³¹åñáó³Ï³Ý ÏñÃáõÃÛáõÝ  (å³ïíÇñ³Ïí³Í ÉÇ³½áñáõÃÛáõÝÝ»ñ)</t>
  </si>
  <si>
    <t>2912</t>
  </si>
  <si>
    <t>î³ññ³Ï³Ý ÁÝ¹Ñ³Ýáõñ ÏñÃáõÃÛáõÝ</t>
  </si>
  <si>
    <t>1. Ð³Ýñ³ÏñÃ³Ï³Ý áõëáõóáõÙ</t>
  </si>
  <si>
    <t>2920</t>
  </si>
  <si>
    <t>ØÇçÝ³Ï³ñ· ÁÝ¹Ñ³Ýáõñ ÏñÃáõÃÛáõÝ</t>
  </si>
  <si>
    <t>2921</t>
  </si>
  <si>
    <t>ÐÇÙÝ³Ï³Ý ÁÝ¹Ñ³Ýáõñ ÏñÃáõÃÛáõÝ</t>
  </si>
  <si>
    <t xml:space="preserve">Այլ կապիտալ դրամաշնորհ </t>
  </si>
  <si>
    <t>2922</t>
  </si>
  <si>
    <t>ØÇçÝ³Ï³ñ· (ÉñÇí)  ÁÝ¹Ñ³Ýáõñ ÏñÃáõÃÛáõÝ</t>
  </si>
  <si>
    <t>նախնական մասնագ /արհեստագործական/ և միջին մասնագ  կրթ</t>
  </si>
  <si>
    <t>Միջին մասնագիտական կրթություն</t>
  </si>
  <si>
    <t>Բարձրագույն  կրթություն</t>
  </si>
  <si>
    <t>բարձրագույն մասնագիտական կրթություն</t>
  </si>
  <si>
    <t>2950</t>
  </si>
  <si>
    <t>Àëï Ù³Ï³ñ¹³ÏÝ»ñÇ ã¹³ë³Ï³ñ·íáÕ ÏñÃáõÃÛáõÝ</t>
  </si>
  <si>
    <t>2951</t>
  </si>
  <si>
    <t>²ñï³¹åñáó³Ï³Ý ¹³ëïÇ³ñ³ÏáõÃÛáõÝ</t>
  </si>
  <si>
    <t>1. ²ñï³¹åñáó³Ï³Ý ¹³ëïÇ³ñ³ÏáõÃÛáõÝ</t>
  </si>
  <si>
    <t>2. ²ñï³¹åñáó³Ï³Ý Ï³½Ù³Ï»ñåáõÃÛáõÝÝ»ñÇ Ñ³Ù³ñ ³ÝÑñ³Å»ßï ·áõÛùÇ Ó»éù µ»ñáõÙ</t>
  </si>
  <si>
    <t>3. §Ð³Ïáµ ÎáçáÛ³Ý¦ ÏñÃ³Ñ³Ù³ÉÇñ äà²Î-áõÙ ³ñï³¹åñáó³Ï³Ý ¹³ëïÇ³ñ³ÏáõÃÛ³Ý Ï³½Ù³Ï»ñåáõÙ (å³ïíÇñ³Ïí³Í ÉÇ³½áñáõÃÛáõÝÝ»ñ)</t>
  </si>
  <si>
    <t>3. ºñ³Åßï³Ï³Ý ¨ ³ñí»ëïÇ ¹åñáóÝ»ñáõÙ ³½·³ÛÇÝ É³ñ³ÛÇÝ ¨ ÷áÕ³ÛÇÝ Ýí³·³ñ³ÝÝ»ñÇ ·Íáí áõëáõóáõÙ</t>
  </si>
  <si>
    <t>4. ²ñï³¹åñáó³Ï³Ý Ï³½Ù³Ï»ñåáõÃÛáõÝÝ»ñÇ ÑÇÙÝ³Ýáñá·áõÙ ¨ í»ñ³Ýáñá·áõÙ</t>
  </si>
  <si>
    <t>5. ²ç³ÏóáõÃÛáõÝ ³ñï³¹åñáó³Ï³Ý Ï³½Ù³Ï»ñåáõÃÛáõÝÝ»ñÇÝ</t>
  </si>
  <si>
    <t>2960</t>
  </si>
  <si>
    <t>ÎñÃáõÃÛ³ÝÁ ïñ³Ù³¹ñíáÕ ûÅ³Ý¹³Ï Í³é³ÛáõÃÛáõÝÝ»ñ</t>
  </si>
  <si>
    <t>2961</t>
  </si>
  <si>
    <t>1. Ü³Ë³¹åñáó³Ï³Ý Ñ³ëï³ïáõÃÛáõÝÝ»ñÇ Ï³éáõóáõÙ ¨ í»ñ³Ýáñá·áõÙ</t>
  </si>
  <si>
    <t>2. ¸åñáó³Ï³ÝÝ»ñÇ ûÉÇÙåÇ³¹³Ý»ñÇ ¨ ³ÛÉ ÙÇçáó³éáõÙÝ»ñÇ Ï³½Ù³Ï»ñåáõÙ</t>
  </si>
  <si>
    <t>3. ²ï»ëï³íáñÙ³Ý ÙÇçáóáí áñ³Ï³íáñáõÙ ëï³ó³Í áõëáõóÇãÝ»ñÇÝ Ñ³í»É³í×³ñÝ»ñÇ ïñ³Ù³¹ñáõÙ (å³ïíÇñ³Ïí³Í ÉÇ³½áñáõÃÛáõÝÝ»ñ)</t>
  </si>
  <si>
    <t>4. Ð³Ýñ³ÏñÃ³Ï³Ý ÑÇÙÝ³Ï³Ý Íñ³·ñ»ñ Çñ³Ï³Ý³óÝáÕ áõëáõÙÝ³Ï³Ý Ñ³ëï³ïáõÃÛáõÝÝ»ñÇ Ñ»ñÃ³Ï³Ý ³ï»ëï³íáñÙ³Ý »ÝÃ³Ï³ áõëáõóÇãÝ»ñÇ í»ñ³å³ïñ³ëïáõÙ</t>
  </si>
  <si>
    <t>3000</t>
  </si>
  <si>
    <t>10</t>
  </si>
  <si>
    <t>êàòÆ²È²Î²Ü ä²Þîä²ÜàôÂÚàôÜ</t>
  </si>
  <si>
    <t>3030</t>
  </si>
  <si>
    <t>Ð³ñ³½³ïÇÝ Ïáñóñ³Í ³ÝÓÇÝù</t>
  </si>
  <si>
    <t>3031</t>
  </si>
  <si>
    <t>1. Ð³ñ³½³ï ãáõÝ»óáÕ ³ÝÓ³Ýó ÑáõÕ³ñÏ³íáñáõÃÛ³Ý Ï³½Ù³Ï»ñåáõÙ</t>
  </si>
  <si>
    <t>3040</t>
  </si>
  <si>
    <t>ÀÝï³ÝÇùÇ ³Ý¹³ÙÝ»ñ ¨ ½³í³ÏÝ»ñ</t>
  </si>
  <si>
    <t>3041</t>
  </si>
  <si>
    <t>1. ºñ»Ë³ÛÇ Çñ³íáõÝùÝ»ñÇ ¨ ß³Ñ»ñÇ å³ßïå³ÝáõÃÛáõÝ</t>
  </si>
  <si>
    <t>2. ÀÝï³ÝÇùáõÙ »ñ»Ë³ÛÇ ³åñ»Éáõ Çñ³íáõÝùÇ ³å³ÑáíáõÙ</t>
  </si>
  <si>
    <t>3070</t>
  </si>
  <si>
    <t>êáóÇ³É³Ï³Ý Ñ³ïáõÏ ³ñïáÝáõÃÛáõÝÝ»ñ (³ÛÉ ¹³ë»ñÇÝ ãå³ïÏ³ÝáÕ)</t>
  </si>
  <si>
    <t>3071</t>
  </si>
  <si>
    <t>1. ºñ¨³Ý ù³Õ³ùáõÙ »ñ»Ë³Ý»ñÇ ¨ ëáóÇ³É³Ï³Ý å³ßïå³ÝáõÃÛ³Ý áÉáñïáõÙ Ý»ñ¹ñí³Í Ýáñ Ñ³Ù³Ï³ñ·Ç ß³ñáõÝ³Ï³Ï³Ý ½³ñ·³óáõÙ ª ³ñ¹ÛáõÝ³í»ï Ï³é³í³ñÙ³Ý Ýå³ï³Ïáí</t>
  </si>
  <si>
    <t>2. ºñ¨³Ý Ñ³Ù³ÛÝùÇ µÝ³ÏÇãÝ»ñÇ Ï»Ýë³Ù³Ï³ñ¹³ÏÇ µ³ñ»É³íÙ³ÝÝ áõÕÕí³Í Ýå³ï³Ï³ÛÇÝ Íñ³·ñ»ñÇ Çñ³Ï³Ý³óáõÙ</t>
  </si>
  <si>
    <t>3. Ð³ë³ñ³Ï³Ï³Ý Ï³½Ù³Ï»ñåáõÃÛáõÝÝ»ñÇÝ ³ç³ÏóáõÃÛáõÝ</t>
  </si>
  <si>
    <t>4. î³ñµ»ñ ëáóÇ³É³Ï³Ý ËÙµ»ñÇ Ñ³Ù³ñ Գավառ Ñ³Ù³ÛÝùáõÙ áñ³ÏÛ³É ëáóÇ³É³Ï³Ý Í³é³ÛáõÃÛáõÝÝ»ñÇ Ï³½Ù³Ï»ñåáõÙ</t>
  </si>
  <si>
    <t>¶áõÛùÇ ¨ ë³ñù³íáñáõÙÝ»ñÇ í³ñÓ³Ï³ÉáõÃÛáõÝ</t>
  </si>
  <si>
    <t>5. ´³½Ù³½³í³Ï, »ñÇï³ë³ñ¹ ¨ ³ÛÉ ËÙµ»ñÇÝ å³ïÏ³ÝáÕ ÁÝï³ÝÇùÝ»ñÇÝ ³ç³ÏóáõÃÛáõÝ</t>
  </si>
  <si>
    <t>6. Ð³Ûñ»Ý³¹³ñÓ ¨ ÷³Ëëï³Ï³Ý ÁÝï³ÝÇùÝ»ñÇÝ ³ç³ÏóáõÃÛáõÝ</t>
  </si>
  <si>
    <t>- ´Ý³Ï³ñ³Ý³ÛÇÝ Ýå³ëïÝ»ñ µÛáõç»Çó</t>
  </si>
  <si>
    <t>4728</t>
  </si>
  <si>
    <t>7. ²ñï³Ï³ñ· Çñ³íÇ×³ÏÝ»ñáõÙ ¨ ÝÙ³Ý³ïÇå ³ÛÉ ¹»åù»ñáõÙ ÏÛ³ÝùÇ ¹Åí³ñÇÝ Çñ³íÇ×³ÏÝ»ñáõÙ Ñ³ÛïÝí³Í ³ÝÓ³Ýó ¨ ÁÝï³ÝÇùÇÝ»ñÇÝ ³ç³ÏóáõÃÛáõÝ</t>
  </si>
  <si>
    <t>3090</t>
  </si>
  <si>
    <t>êáóÇ³É³Ï³Ý å³ßïå³ÝáõÃÛáõÝ (³ÛÉ ¹³ë»ñÇÝ ãå³ïÏ³ÝáÕ)</t>
  </si>
  <si>
    <t>3092</t>
  </si>
  <si>
    <t>êáóÇ³É³Ï³Ý å³ßïå³ÝáõÃÛ³ÝÁ ïñ³Ù³¹ñíáÕ ûÅ³Ý¹³Ï Í³é³ÛáõÃÛáõÝÝ»ñ (³ÛÉ ¹³ë»ñÇÝ ãå³ïÏ³ÝáÕ)</t>
  </si>
  <si>
    <t>1. ä»ï³Ï³Ý ÑÇÙÝ³ñÏÝ»ñÇ ¨ Ï³½Ù³Ï»ñåáõÃÛáõÝÝ»ñÇ ³ßË³ïáÕÝ»ñÇ ëáóÇ³É³Ï³Ý ÷³Ã»Ãáí ³å³ÑáíáõÙ (å³ïíÇñ³Ïí³Í ÉÇ³½áñáõÃÛáõÝÝ»ñ)</t>
  </si>
  <si>
    <t>2. ²éáÕçáõÃÛ³Ý ³å³Ñáí³·ñáõÃÛáõÝ</t>
  </si>
  <si>
    <t>3100</t>
  </si>
  <si>
    <t>11</t>
  </si>
  <si>
    <t>ÐÆØÜ²Î²Ü ´²ÄÆÜÜºðÆÜ â¸²êìàÔ ä²Ðàôêî²ÚÆÜ üàÜ¸ºð</t>
  </si>
  <si>
    <t>3110</t>
  </si>
  <si>
    <t>ÐÐ Ï³é³í³ñáõÃÛ³Ý ¨ Ñ³Ù³ÛÝùÝ»ñÇ å³Ñáõëï³ÛÇÝ ýáÝ¹</t>
  </si>
  <si>
    <t>3112</t>
  </si>
  <si>
    <t>ÐÐ Ñ³Ù³ÛÝùÝ»ñÇ å³Ñáõëï³ÛÇÝ ýáÝ¹</t>
  </si>
  <si>
    <t>- ä³Ñáõëï³ÛÇÝ ÙÇçáóÝ»ñ</t>
  </si>
  <si>
    <t>4891</t>
  </si>
  <si>
    <t>-Ð³ïÏ³óáõÙ å³Ñõëï³ÛÇÝ ýáÝ¹Çó ýáÝ¹³ÛÇÝ µÛáõç»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</si>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</sst>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\ ;\(#,##0.0\)"/>
    <numFmt numFmtId="165" formatCode="#,##0\ ;\(#,##0\)"/>
    <numFmt numFmtId="166" formatCode="#,##0.00_р_."/>
  </numFmts>
  <fonts count="8" x14ac:knownFonts="1">
    <font>
      <sz val="11"/>
      <color theme="1"/>
      <name val="Calibri"/>
      <family val="2"/>
      <scheme val="minor"/>
    </font>
    <font>
      <sz val="8"/>
      <name val="Arial Armenian"/>
      <family val="2"/>
    </font>
    <font>
      <sz val="12"/>
      <name val="Arial LatArm"/>
      <family val="2"/>
    </font>
    <font>
      <sz val="12"/>
      <name val="Arial Armenian"/>
      <family val="2"/>
    </font>
    <font>
      <sz val="8"/>
      <name val="Arial LatArm"/>
      <family val="2"/>
    </font>
    <font>
      <b/>
      <sz val="8"/>
      <name val="Arial LatArm"/>
      <family val="2"/>
    </font>
    <font>
      <b/>
      <i/>
      <sz val="8"/>
      <name val="Arial LatArm"/>
      <family val="2"/>
    </font>
    <font>
      <sz val="10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7" applyNumberFormat="0" applyFill="0" applyProtection="0">
      <alignment horizontal="left" vertical="center" wrapText="1"/>
    </xf>
  </cellStyleXfs>
  <cellXfs count="50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 wrapText="1"/>
    </xf>
    <xf numFmtId="166" fontId="4" fillId="2" borderId="8" xfId="0" applyNumberFormat="1" applyFont="1" applyFill="1" applyBorder="1" applyAlignment="1">
      <alignment horizontal="center" vertical="center" wrapText="1" readingOrder="1"/>
    </xf>
    <xf numFmtId="166" fontId="4" fillId="2" borderId="8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4" fillId="2" borderId="8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left_arm10_BordWW_90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9"/>
  <sheetViews>
    <sheetView tabSelected="1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N7" sqref="N7"/>
    </sheetView>
  </sheetViews>
  <sheetFormatPr defaultRowHeight="10.5" x14ac:dyDescent="0.25"/>
  <cols>
    <col min="1" max="1" width="4.85546875" style="1" customWidth="1"/>
    <col min="2" max="2" width="4.140625" style="1" customWidth="1"/>
    <col min="3" max="3" width="3.140625" style="1" customWidth="1"/>
    <col min="4" max="4" width="4.28515625" style="2" bestFit="1" customWidth="1"/>
    <col min="5" max="5" width="37.140625" style="3" customWidth="1"/>
    <col min="6" max="6" width="6.28515625" style="2" customWidth="1"/>
    <col min="7" max="9" width="11.7109375" style="2" bestFit="1" customWidth="1"/>
    <col min="10" max="10" width="12.28515625" style="2" bestFit="1" customWidth="1"/>
    <col min="11" max="11" width="11.42578125" style="2" bestFit="1" customWidth="1"/>
    <col min="12" max="12" width="11.42578125" style="2" customWidth="1"/>
    <col min="13" max="13" width="11.85546875" style="2" customWidth="1"/>
    <col min="14" max="14" width="11.42578125" style="2" customWidth="1"/>
    <col min="15" max="15" width="11.7109375" style="2" bestFit="1" customWidth="1"/>
    <col min="16" max="18" width="10.5703125" style="2" bestFit="1" customWidth="1"/>
    <col min="19" max="19" width="12" style="2" bestFit="1" customWidth="1"/>
    <col min="20" max="20" width="11.7109375" style="2" bestFit="1" customWidth="1"/>
    <col min="21" max="22" width="12.28515625" style="2" bestFit="1" customWidth="1"/>
    <col min="23" max="23" width="12.140625" style="2" customWidth="1"/>
    <col min="24" max="24" width="12.28515625" style="2" bestFit="1" customWidth="1"/>
    <col min="25" max="25" width="20.5703125" style="1" customWidth="1"/>
    <col min="26" max="256" width="9.140625" style="1"/>
    <col min="257" max="257" width="4.85546875" style="1" customWidth="1"/>
    <col min="258" max="258" width="4.140625" style="1" customWidth="1"/>
    <col min="259" max="259" width="3.140625" style="1" customWidth="1"/>
    <col min="260" max="260" width="4.28515625" style="1" bestFit="1" customWidth="1"/>
    <col min="261" max="261" width="38.5703125" style="1" customWidth="1"/>
    <col min="262" max="262" width="6.28515625" style="1" customWidth="1"/>
    <col min="263" max="265" width="11.7109375" style="1" bestFit="1" customWidth="1"/>
    <col min="266" max="266" width="12.28515625" style="1" bestFit="1" customWidth="1"/>
    <col min="267" max="267" width="11.42578125" style="1" bestFit="1" customWidth="1"/>
    <col min="268" max="268" width="11.42578125" style="1" customWidth="1"/>
    <col min="269" max="269" width="11.85546875" style="1" customWidth="1"/>
    <col min="270" max="270" width="11.42578125" style="1" customWidth="1"/>
    <col min="271" max="271" width="11.7109375" style="1" bestFit="1" customWidth="1"/>
    <col min="272" max="274" width="10.5703125" style="1" bestFit="1" customWidth="1"/>
    <col min="275" max="275" width="12" style="1" bestFit="1" customWidth="1"/>
    <col min="276" max="276" width="11.7109375" style="1" bestFit="1" customWidth="1"/>
    <col min="277" max="278" width="12.28515625" style="1" bestFit="1" customWidth="1"/>
    <col min="279" max="279" width="12.140625" style="1" customWidth="1"/>
    <col min="280" max="280" width="12.28515625" style="1" bestFit="1" customWidth="1"/>
    <col min="281" max="281" width="20.5703125" style="1" customWidth="1"/>
    <col min="282" max="512" width="9.140625" style="1"/>
    <col min="513" max="513" width="4.85546875" style="1" customWidth="1"/>
    <col min="514" max="514" width="4.140625" style="1" customWidth="1"/>
    <col min="515" max="515" width="3.140625" style="1" customWidth="1"/>
    <col min="516" max="516" width="4.28515625" style="1" bestFit="1" customWidth="1"/>
    <col min="517" max="517" width="38.5703125" style="1" customWidth="1"/>
    <col min="518" max="518" width="6.28515625" style="1" customWidth="1"/>
    <col min="519" max="521" width="11.7109375" style="1" bestFit="1" customWidth="1"/>
    <col min="522" max="522" width="12.28515625" style="1" bestFit="1" customWidth="1"/>
    <col min="523" max="523" width="11.42578125" style="1" bestFit="1" customWidth="1"/>
    <col min="524" max="524" width="11.42578125" style="1" customWidth="1"/>
    <col min="525" max="525" width="11.85546875" style="1" customWidth="1"/>
    <col min="526" max="526" width="11.42578125" style="1" customWidth="1"/>
    <col min="527" max="527" width="11.7109375" style="1" bestFit="1" customWidth="1"/>
    <col min="528" max="530" width="10.5703125" style="1" bestFit="1" customWidth="1"/>
    <col min="531" max="531" width="12" style="1" bestFit="1" customWidth="1"/>
    <col min="532" max="532" width="11.7109375" style="1" bestFit="1" customWidth="1"/>
    <col min="533" max="534" width="12.28515625" style="1" bestFit="1" customWidth="1"/>
    <col min="535" max="535" width="12.140625" style="1" customWidth="1"/>
    <col min="536" max="536" width="12.28515625" style="1" bestFit="1" customWidth="1"/>
    <col min="537" max="537" width="20.5703125" style="1" customWidth="1"/>
    <col min="538" max="768" width="9.140625" style="1"/>
    <col min="769" max="769" width="4.85546875" style="1" customWidth="1"/>
    <col min="770" max="770" width="4.140625" style="1" customWidth="1"/>
    <col min="771" max="771" width="3.140625" style="1" customWidth="1"/>
    <col min="772" max="772" width="4.28515625" style="1" bestFit="1" customWidth="1"/>
    <col min="773" max="773" width="38.5703125" style="1" customWidth="1"/>
    <col min="774" max="774" width="6.28515625" style="1" customWidth="1"/>
    <col min="775" max="777" width="11.7109375" style="1" bestFit="1" customWidth="1"/>
    <col min="778" max="778" width="12.28515625" style="1" bestFit="1" customWidth="1"/>
    <col min="779" max="779" width="11.42578125" style="1" bestFit="1" customWidth="1"/>
    <col min="780" max="780" width="11.42578125" style="1" customWidth="1"/>
    <col min="781" max="781" width="11.85546875" style="1" customWidth="1"/>
    <col min="782" max="782" width="11.42578125" style="1" customWidth="1"/>
    <col min="783" max="783" width="11.7109375" style="1" bestFit="1" customWidth="1"/>
    <col min="784" max="786" width="10.5703125" style="1" bestFit="1" customWidth="1"/>
    <col min="787" max="787" width="12" style="1" bestFit="1" customWidth="1"/>
    <col min="788" max="788" width="11.7109375" style="1" bestFit="1" customWidth="1"/>
    <col min="789" max="790" width="12.28515625" style="1" bestFit="1" customWidth="1"/>
    <col min="791" max="791" width="12.140625" style="1" customWidth="1"/>
    <col min="792" max="792" width="12.28515625" style="1" bestFit="1" customWidth="1"/>
    <col min="793" max="793" width="20.5703125" style="1" customWidth="1"/>
    <col min="794" max="1024" width="9.140625" style="1"/>
    <col min="1025" max="1025" width="4.85546875" style="1" customWidth="1"/>
    <col min="1026" max="1026" width="4.140625" style="1" customWidth="1"/>
    <col min="1027" max="1027" width="3.140625" style="1" customWidth="1"/>
    <col min="1028" max="1028" width="4.28515625" style="1" bestFit="1" customWidth="1"/>
    <col min="1029" max="1029" width="38.5703125" style="1" customWidth="1"/>
    <col min="1030" max="1030" width="6.28515625" style="1" customWidth="1"/>
    <col min="1031" max="1033" width="11.7109375" style="1" bestFit="1" customWidth="1"/>
    <col min="1034" max="1034" width="12.28515625" style="1" bestFit="1" customWidth="1"/>
    <col min="1035" max="1035" width="11.42578125" style="1" bestFit="1" customWidth="1"/>
    <col min="1036" max="1036" width="11.42578125" style="1" customWidth="1"/>
    <col min="1037" max="1037" width="11.85546875" style="1" customWidth="1"/>
    <col min="1038" max="1038" width="11.42578125" style="1" customWidth="1"/>
    <col min="1039" max="1039" width="11.7109375" style="1" bestFit="1" customWidth="1"/>
    <col min="1040" max="1042" width="10.5703125" style="1" bestFit="1" customWidth="1"/>
    <col min="1043" max="1043" width="12" style="1" bestFit="1" customWidth="1"/>
    <col min="1044" max="1044" width="11.7109375" style="1" bestFit="1" customWidth="1"/>
    <col min="1045" max="1046" width="12.28515625" style="1" bestFit="1" customWidth="1"/>
    <col min="1047" max="1047" width="12.140625" style="1" customWidth="1"/>
    <col min="1048" max="1048" width="12.28515625" style="1" bestFit="1" customWidth="1"/>
    <col min="1049" max="1049" width="20.5703125" style="1" customWidth="1"/>
    <col min="1050" max="1280" width="9.140625" style="1"/>
    <col min="1281" max="1281" width="4.85546875" style="1" customWidth="1"/>
    <col min="1282" max="1282" width="4.140625" style="1" customWidth="1"/>
    <col min="1283" max="1283" width="3.140625" style="1" customWidth="1"/>
    <col min="1284" max="1284" width="4.28515625" style="1" bestFit="1" customWidth="1"/>
    <col min="1285" max="1285" width="38.5703125" style="1" customWidth="1"/>
    <col min="1286" max="1286" width="6.28515625" style="1" customWidth="1"/>
    <col min="1287" max="1289" width="11.7109375" style="1" bestFit="1" customWidth="1"/>
    <col min="1290" max="1290" width="12.28515625" style="1" bestFit="1" customWidth="1"/>
    <col min="1291" max="1291" width="11.42578125" style="1" bestFit="1" customWidth="1"/>
    <col min="1292" max="1292" width="11.42578125" style="1" customWidth="1"/>
    <col min="1293" max="1293" width="11.85546875" style="1" customWidth="1"/>
    <col min="1294" max="1294" width="11.42578125" style="1" customWidth="1"/>
    <col min="1295" max="1295" width="11.7109375" style="1" bestFit="1" customWidth="1"/>
    <col min="1296" max="1298" width="10.5703125" style="1" bestFit="1" customWidth="1"/>
    <col min="1299" max="1299" width="12" style="1" bestFit="1" customWidth="1"/>
    <col min="1300" max="1300" width="11.7109375" style="1" bestFit="1" customWidth="1"/>
    <col min="1301" max="1302" width="12.28515625" style="1" bestFit="1" customWidth="1"/>
    <col min="1303" max="1303" width="12.140625" style="1" customWidth="1"/>
    <col min="1304" max="1304" width="12.28515625" style="1" bestFit="1" customWidth="1"/>
    <col min="1305" max="1305" width="20.5703125" style="1" customWidth="1"/>
    <col min="1306" max="1536" width="9.140625" style="1"/>
    <col min="1537" max="1537" width="4.85546875" style="1" customWidth="1"/>
    <col min="1538" max="1538" width="4.140625" style="1" customWidth="1"/>
    <col min="1539" max="1539" width="3.140625" style="1" customWidth="1"/>
    <col min="1540" max="1540" width="4.28515625" style="1" bestFit="1" customWidth="1"/>
    <col min="1541" max="1541" width="38.5703125" style="1" customWidth="1"/>
    <col min="1542" max="1542" width="6.28515625" style="1" customWidth="1"/>
    <col min="1543" max="1545" width="11.7109375" style="1" bestFit="1" customWidth="1"/>
    <col min="1546" max="1546" width="12.28515625" style="1" bestFit="1" customWidth="1"/>
    <col min="1547" max="1547" width="11.42578125" style="1" bestFit="1" customWidth="1"/>
    <col min="1548" max="1548" width="11.42578125" style="1" customWidth="1"/>
    <col min="1549" max="1549" width="11.85546875" style="1" customWidth="1"/>
    <col min="1550" max="1550" width="11.42578125" style="1" customWidth="1"/>
    <col min="1551" max="1551" width="11.7109375" style="1" bestFit="1" customWidth="1"/>
    <col min="1552" max="1554" width="10.5703125" style="1" bestFit="1" customWidth="1"/>
    <col min="1555" max="1555" width="12" style="1" bestFit="1" customWidth="1"/>
    <col min="1556" max="1556" width="11.7109375" style="1" bestFit="1" customWidth="1"/>
    <col min="1557" max="1558" width="12.28515625" style="1" bestFit="1" customWidth="1"/>
    <col min="1559" max="1559" width="12.140625" style="1" customWidth="1"/>
    <col min="1560" max="1560" width="12.28515625" style="1" bestFit="1" customWidth="1"/>
    <col min="1561" max="1561" width="20.5703125" style="1" customWidth="1"/>
    <col min="1562" max="1792" width="9.140625" style="1"/>
    <col min="1793" max="1793" width="4.85546875" style="1" customWidth="1"/>
    <col min="1794" max="1794" width="4.140625" style="1" customWidth="1"/>
    <col min="1795" max="1795" width="3.140625" style="1" customWidth="1"/>
    <col min="1796" max="1796" width="4.28515625" style="1" bestFit="1" customWidth="1"/>
    <col min="1797" max="1797" width="38.5703125" style="1" customWidth="1"/>
    <col min="1798" max="1798" width="6.28515625" style="1" customWidth="1"/>
    <col min="1799" max="1801" width="11.7109375" style="1" bestFit="1" customWidth="1"/>
    <col min="1802" max="1802" width="12.28515625" style="1" bestFit="1" customWidth="1"/>
    <col min="1803" max="1803" width="11.42578125" style="1" bestFit="1" customWidth="1"/>
    <col min="1804" max="1804" width="11.42578125" style="1" customWidth="1"/>
    <col min="1805" max="1805" width="11.85546875" style="1" customWidth="1"/>
    <col min="1806" max="1806" width="11.42578125" style="1" customWidth="1"/>
    <col min="1807" max="1807" width="11.7109375" style="1" bestFit="1" customWidth="1"/>
    <col min="1808" max="1810" width="10.5703125" style="1" bestFit="1" customWidth="1"/>
    <col min="1811" max="1811" width="12" style="1" bestFit="1" customWidth="1"/>
    <col min="1812" max="1812" width="11.7109375" style="1" bestFit="1" customWidth="1"/>
    <col min="1813" max="1814" width="12.28515625" style="1" bestFit="1" customWidth="1"/>
    <col min="1815" max="1815" width="12.140625" style="1" customWidth="1"/>
    <col min="1816" max="1816" width="12.28515625" style="1" bestFit="1" customWidth="1"/>
    <col min="1817" max="1817" width="20.5703125" style="1" customWidth="1"/>
    <col min="1818" max="2048" width="9.140625" style="1"/>
    <col min="2049" max="2049" width="4.85546875" style="1" customWidth="1"/>
    <col min="2050" max="2050" width="4.140625" style="1" customWidth="1"/>
    <col min="2051" max="2051" width="3.140625" style="1" customWidth="1"/>
    <col min="2052" max="2052" width="4.28515625" style="1" bestFit="1" customWidth="1"/>
    <col min="2053" max="2053" width="38.5703125" style="1" customWidth="1"/>
    <col min="2054" max="2054" width="6.28515625" style="1" customWidth="1"/>
    <col min="2055" max="2057" width="11.7109375" style="1" bestFit="1" customWidth="1"/>
    <col min="2058" max="2058" width="12.28515625" style="1" bestFit="1" customWidth="1"/>
    <col min="2059" max="2059" width="11.42578125" style="1" bestFit="1" customWidth="1"/>
    <col min="2060" max="2060" width="11.42578125" style="1" customWidth="1"/>
    <col min="2061" max="2061" width="11.85546875" style="1" customWidth="1"/>
    <col min="2062" max="2062" width="11.42578125" style="1" customWidth="1"/>
    <col min="2063" max="2063" width="11.7109375" style="1" bestFit="1" customWidth="1"/>
    <col min="2064" max="2066" width="10.5703125" style="1" bestFit="1" customWidth="1"/>
    <col min="2067" max="2067" width="12" style="1" bestFit="1" customWidth="1"/>
    <col min="2068" max="2068" width="11.7109375" style="1" bestFit="1" customWidth="1"/>
    <col min="2069" max="2070" width="12.28515625" style="1" bestFit="1" customWidth="1"/>
    <col min="2071" max="2071" width="12.140625" style="1" customWidth="1"/>
    <col min="2072" max="2072" width="12.28515625" style="1" bestFit="1" customWidth="1"/>
    <col min="2073" max="2073" width="20.5703125" style="1" customWidth="1"/>
    <col min="2074" max="2304" width="9.140625" style="1"/>
    <col min="2305" max="2305" width="4.85546875" style="1" customWidth="1"/>
    <col min="2306" max="2306" width="4.140625" style="1" customWidth="1"/>
    <col min="2307" max="2307" width="3.140625" style="1" customWidth="1"/>
    <col min="2308" max="2308" width="4.28515625" style="1" bestFit="1" customWidth="1"/>
    <col min="2309" max="2309" width="38.5703125" style="1" customWidth="1"/>
    <col min="2310" max="2310" width="6.28515625" style="1" customWidth="1"/>
    <col min="2311" max="2313" width="11.7109375" style="1" bestFit="1" customWidth="1"/>
    <col min="2314" max="2314" width="12.28515625" style="1" bestFit="1" customWidth="1"/>
    <col min="2315" max="2315" width="11.42578125" style="1" bestFit="1" customWidth="1"/>
    <col min="2316" max="2316" width="11.42578125" style="1" customWidth="1"/>
    <col min="2317" max="2317" width="11.85546875" style="1" customWidth="1"/>
    <col min="2318" max="2318" width="11.42578125" style="1" customWidth="1"/>
    <col min="2319" max="2319" width="11.7109375" style="1" bestFit="1" customWidth="1"/>
    <col min="2320" max="2322" width="10.5703125" style="1" bestFit="1" customWidth="1"/>
    <col min="2323" max="2323" width="12" style="1" bestFit="1" customWidth="1"/>
    <col min="2324" max="2324" width="11.7109375" style="1" bestFit="1" customWidth="1"/>
    <col min="2325" max="2326" width="12.28515625" style="1" bestFit="1" customWidth="1"/>
    <col min="2327" max="2327" width="12.140625" style="1" customWidth="1"/>
    <col min="2328" max="2328" width="12.28515625" style="1" bestFit="1" customWidth="1"/>
    <col min="2329" max="2329" width="20.5703125" style="1" customWidth="1"/>
    <col min="2330" max="2560" width="9.140625" style="1"/>
    <col min="2561" max="2561" width="4.85546875" style="1" customWidth="1"/>
    <col min="2562" max="2562" width="4.140625" style="1" customWidth="1"/>
    <col min="2563" max="2563" width="3.140625" style="1" customWidth="1"/>
    <col min="2564" max="2564" width="4.28515625" style="1" bestFit="1" customWidth="1"/>
    <col min="2565" max="2565" width="38.5703125" style="1" customWidth="1"/>
    <col min="2566" max="2566" width="6.28515625" style="1" customWidth="1"/>
    <col min="2567" max="2569" width="11.7109375" style="1" bestFit="1" customWidth="1"/>
    <col min="2570" max="2570" width="12.28515625" style="1" bestFit="1" customWidth="1"/>
    <col min="2571" max="2571" width="11.42578125" style="1" bestFit="1" customWidth="1"/>
    <col min="2572" max="2572" width="11.42578125" style="1" customWidth="1"/>
    <col min="2573" max="2573" width="11.85546875" style="1" customWidth="1"/>
    <col min="2574" max="2574" width="11.42578125" style="1" customWidth="1"/>
    <col min="2575" max="2575" width="11.7109375" style="1" bestFit="1" customWidth="1"/>
    <col min="2576" max="2578" width="10.5703125" style="1" bestFit="1" customWidth="1"/>
    <col min="2579" max="2579" width="12" style="1" bestFit="1" customWidth="1"/>
    <col min="2580" max="2580" width="11.7109375" style="1" bestFit="1" customWidth="1"/>
    <col min="2581" max="2582" width="12.28515625" style="1" bestFit="1" customWidth="1"/>
    <col min="2583" max="2583" width="12.140625" style="1" customWidth="1"/>
    <col min="2584" max="2584" width="12.28515625" style="1" bestFit="1" customWidth="1"/>
    <col min="2585" max="2585" width="20.5703125" style="1" customWidth="1"/>
    <col min="2586" max="2816" width="9.140625" style="1"/>
    <col min="2817" max="2817" width="4.85546875" style="1" customWidth="1"/>
    <col min="2818" max="2818" width="4.140625" style="1" customWidth="1"/>
    <col min="2819" max="2819" width="3.140625" style="1" customWidth="1"/>
    <col min="2820" max="2820" width="4.28515625" style="1" bestFit="1" customWidth="1"/>
    <col min="2821" max="2821" width="38.5703125" style="1" customWidth="1"/>
    <col min="2822" max="2822" width="6.28515625" style="1" customWidth="1"/>
    <col min="2823" max="2825" width="11.7109375" style="1" bestFit="1" customWidth="1"/>
    <col min="2826" max="2826" width="12.28515625" style="1" bestFit="1" customWidth="1"/>
    <col min="2827" max="2827" width="11.42578125" style="1" bestFit="1" customWidth="1"/>
    <col min="2828" max="2828" width="11.42578125" style="1" customWidth="1"/>
    <col min="2829" max="2829" width="11.85546875" style="1" customWidth="1"/>
    <col min="2830" max="2830" width="11.42578125" style="1" customWidth="1"/>
    <col min="2831" max="2831" width="11.7109375" style="1" bestFit="1" customWidth="1"/>
    <col min="2832" max="2834" width="10.5703125" style="1" bestFit="1" customWidth="1"/>
    <col min="2835" max="2835" width="12" style="1" bestFit="1" customWidth="1"/>
    <col min="2836" max="2836" width="11.7109375" style="1" bestFit="1" customWidth="1"/>
    <col min="2837" max="2838" width="12.28515625" style="1" bestFit="1" customWidth="1"/>
    <col min="2839" max="2839" width="12.140625" style="1" customWidth="1"/>
    <col min="2840" max="2840" width="12.28515625" style="1" bestFit="1" customWidth="1"/>
    <col min="2841" max="2841" width="20.5703125" style="1" customWidth="1"/>
    <col min="2842" max="3072" width="9.140625" style="1"/>
    <col min="3073" max="3073" width="4.85546875" style="1" customWidth="1"/>
    <col min="3074" max="3074" width="4.140625" style="1" customWidth="1"/>
    <col min="3075" max="3075" width="3.140625" style="1" customWidth="1"/>
    <col min="3076" max="3076" width="4.28515625" style="1" bestFit="1" customWidth="1"/>
    <col min="3077" max="3077" width="38.5703125" style="1" customWidth="1"/>
    <col min="3078" max="3078" width="6.28515625" style="1" customWidth="1"/>
    <col min="3079" max="3081" width="11.7109375" style="1" bestFit="1" customWidth="1"/>
    <col min="3082" max="3082" width="12.28515625" style="1" bestFit="1" customWidth="1"/>
    <col min="3083" max="3083" width="11.42578125" style="1" bestFit="1" customWidth="1"/>
    <col min="3084" max="3084" width="11.42578125" style="1" customWidth="1"/>
    <col min="3085" max="3085" width="11.85546875" style="1" customWidth="1"/>
    <col min="3086" max="3086" width="11.42578125" style="1" customWidth="1"/>
    <col min="3087" max="3087" width="11.7109375" style="1" bestFit="1" customWidth="1"/>
    <col min="3088" max="3090" width="10.5703125" style="1" bestFit="1" customWidth="1"/>
    <col min="3091" max="3091" width="12" style="1" bestFit="1" customWidth="1"/>
    <col min="3092" max="3092" width="11.7109375" style="1" bestFit="1" customWidth="1"/>
    <col min="3093" max="3094" width="12.28515625" style="1" bestFit="1" customWidth="1"/>
    <col min="3095" max="3095" width="12.140625" style="1" customWidth="1"/>
    <col min="3096" max="3096" width="12.28515625" style="1" bestFit="1" customWidth="1"/>
    <col min="3097" max="3097" width="20.5703125" style="1" customWidth="1"/>
    <col min="3098" max="3328" width="9.140625" style="1"/>
    <col min="3329" max="3329" width="4.85546875" style="1" customWidth="1"/>
    <col min="3330" max="3330" width="4.140625" style="1" customWidth="1"/>
    <col min="3331" max="3331" width="3.140625" style="1" customWidth="1"/>
    <col min="3332" max="3332" width="4.28515625" style="1" bestFit="1" customWidth="1"/>
    <col min="3333" max="3333" width="38.5703125" style="1" customWidth="1"/>
    <col min="3334" max="3334" width="6.28515625" style="1" customWidth="1"/>
    <col min="3335" max="3337" width="11.7109375" style="1" bestFit="1" customWidth="1"/>
    <col min="3338" max="3338" width="12.28515625" style="1" bestFit="1" customWidth="1"/>
    <col min="3339" max="3339" width="11.42578125" style="1" bestFit="1" customWidth="1"/>
    <col min="3340" max="3340" width="11.42578125" style="1" customWidth="1"/>
    <col min="3341" max="3341" width="11.85546875" style="1" customWidth="1"/>
    <col min="3342" max="3342" width="11.42578125" style="1" customWidth="1"/>
    <col min="3343" max="3343" width="11.7109375" style="1" bestFit="1" customWidth="1"/>
    <col min="3344" max="3346" width="10.5703125" style="1" bestFit="1" customWidth="1"/>
    <col min="3347" max="3347" width="12" style="1" bestFit="1" customWidth="1"/>
    <col min="3348" max="3348" width="11.7109375" style="1" bestFit="1" customWidth="1"/>
    <col min="3349" max="3350" width="12.28515625" style="1" bestFit="1" customWidth="1"/>
    <col min="3351" max="3351" width="12.140625" style="1" customWidth="1"/>
    <col min="3352" max="3352" width="12.28515625" style="1" bestFit="1" customWidth="1"/>
    <col min="3353" max="3353" width="20.5703125" style="1" customWidth="1"/>
    <col min="3354" max="3584" width="9.140625" style="1"/>
    <col min="3585" max="3585" width="4.85546875" style="1" customWidth="1"/>
    <col min="3586" max="3586" width="4.140625" style="1" customWidth="1"/>
    <col min="3587" max="3587" width="3.140625" style="1" customWidth="1"/>
    <col min="3588" max="3588" width="4.28515625" style="1" bestFit="1" customWidth="1"/>
    <col min="3589" max="3589" width="38.5703125" style="1" customWidth="1"/>
    <col min="3590" max="3590" width="6.28515625" style="1" customWidth="1"/>
    <col min="3591" max="3593" width="11.7109375" style="1" bestFit="1" customWidth="1"/>
    <col min="3594" max="3594" width="12.28515625" style="1" bestFit="1" customWidth="1"/>
    <col min="3595" max="3595" width="11.42578125" style="1" bestFit="1" customWidth="1"/>
    <col min="3596" max="3596" width="11.42578125" style="1" customWidth="1"/>
    <col min="3597" max="3597" width="11.85546875" style="1" customWidth="1"/>
    <col min="3598" max="3598" width="11.42578125" style="1" customWidth="1"/>
    <col min="3599" max="3599" width="11.7109375" style="1" bestFit="1" customWidth="1"/>
    <col min="3600" max="3602" width="10.5703125" style="1" bestFit="1" customWidth="1"/>
    <col min="3603" max="3603" width="12" style="1" bestFit="1" customWidth="1"/>
    <col min="3604" max="3604" width="11.7109375" style="1" bestFit="1" customWidth="1"/>
    <col min="3605" max="3606" width="12.28515625" style="1" bestFit="1" customWidth="1"/>
    <col min="3607" max="3607" width="12.140625" style="1" customWidth="1"/>
    <col min="3608" max="3608" width="12.28515625" style="1" bestFit="1" customWidth="1"/>
    <col min="3609" max="3609" width="20.5703125" style="1" customWidth="1"/>
    <col min="3610" max="3840" width="9.140625" style="1"/>
    <col min="3841" max="3841" width="4.85546875" style="1" customWidth="1"/>
    <col min="3842" max="3842" width="4.140625" style="1" customWidth="1"/>
    <col min="3843" max="3843" width="3.140625" style="1" customWidth="1"/>
    <col min="3844" max="3844" width="4.28515625" style="1" bestFit="1" customWidth="1"/>
    <col min="3845" max="3845" width="38.5703125" style="1" customWidth="1"/>
    <col min="3846" max="3846" width="6.28515625" style="1" customWidth="1"/>
    <col min="3847" max="3849" width="11.7109375" style="1" bestFit="1" customWidth="1"/>
    <col min="3850" max="3850" width="12.28515625" style="1" bestFit="1" customWidth="1"/>
    <col min="3851" max="3851" width="11.42578125" style="1" bestFit="1" customWidth="1"/>
    <col min="3852" max="3852" width="11.42578125" style="1" customWidth="1"/>
    <col min="3853" max="3853" width="11.85546875" style="1" customWidth="1"/>
    <col min="3854" max="3854" width="11.42578125" style="1" customWidth="1"/>
    <col min="3855" max="3855" width="11.7109375" style="1" bestFit="1" customWidth="1"/>
    <col min="3856" max="3858" width="10.5703125" style="1" bestFit="1" customWidth="1"/>
    <col min="3859" max="3859" width="12" style="1" bestFit="1" customWidth="1"/>
    <col min="3860" max="3860" width="11.7109375" style="1" bestFit="1" customWidth="1"/>
    <col min="3861" max="3862" width="12.28515625" style="1" bestFit="1" customWidth="1"/>
    <col min="3863" max="3863" width="12.140625" style="1" customWidth="1"/>
    <col min="3864" max="3864" width="12.28515625" style="1" bestFit="1" customWidth="1"/>
    <col min="3865" max="3865" width="20.5703125" style="1" customWidth="1"/>
    <col min="3866" max="4096" width="9.140625" style="1"/>
    <col min="4097" max="4097" width="4.85546875" style="1" customWidth="1"/>
    <col min="4098" max="4098" width="4.140625" style="1" customWidth="1"/>
    <col min="4099" max="4099" width="3.140625" style="1" customWidth="1"/>
    <col min="4100" max="4100" width="4.28515625" style="1" bestFit="1" customWidth="1"/>
    <col min="4101" max="4101" width="38.5703125" style="1" customWidth="1"/>
    <col min="4102" max="4102" width="6.28515625" style="1" customWidth="1"/>
    <col min="4103" max="4105" width="11.7109375" style="1" bestFit="1" customWidth="1"/>
    <col min="4106" max="4106" width="12.28515625" style="1" bestFit="1" customWidth="1"/>
    <col min="4107" max="4107" width="11.42578125" style="1" bestFit="1" customWidth="1"/>
    <col min="4108" max="4108" width="11.42578125" style="1" customWidth="1"/>
    <col min="4109" max="4109" width="11.85546875" style="1" customWidth="1"/>
    <col min="4110" max="4110" width="11.42578125" style="1" customWidth="1"/>
    <col min="4111" max="4111" width="11.7109375" style="1" bestFit="1" customWidth="1"/>
    <col min="4112" max="4114" width="10.5703125" style="1" bestFit="1" customWidth="1"/>
    <col min="4115" max="4115" width="12" style="1" bestFit="1" customWidth="1"/>
    <col min="4116" max="4116" width="11.7109375" style="1" bestFit="1" customWidth="1"/>
    <col min="4117" max="4118" width="12.28515625" style="1" bestFit="1" customWidth="1"/>
    <col min="4119" max="4119" width="12.140625" style="1" customWidth="1"/>
    <col min="4120" max="4120" width="12.28515625" style="1" bestFit="1" customWidth="1"/>
    <col min="4121" max="4121" width="20.5703125" style="1" customWidth="1"/>
    <col min="4122" max="4352" width="9.140625" style="1"/>
    <col min="4353" max="4353" width="4.85546875" style="1" customWidth="1"/>
    <col min="4354" max="4354" width="4.140625" style="1" customWidth="1"/>
    <col min="4355" max="4355" width="3.140625" style="1" customWidth="1"/>
    <col min="4356" max="4356" width="4.28515625" style="1" bestFit="1" customWidth="1"/>
    <col min="4357" max="4357" width="38.5703125" style="1" customWidth="1"/>
    <col min="4358" max="4358" width="6.28515625" style="1" customWidth="1"/>
    <col min="4359" max="4361" width="11.7109375" style="1" bestFit="1" customWidth="1"/>
    <col min="4362" max="4362" width="12.28515625" style="1" bestFit="1" customWidth="1"/>
    <col min="4363" max="4363" width="11.42578125" style="1" bestFit="1" customWidth="1"/>
    <col min="4364" max="4364" width="11.42578125" style="1" customWidth="1"/>
    <col min="4365" max="4365" width="11.85546875" style="1" customWidth="1"/>
    <col min="4366" max="4366" width="11.42578125" style="1" customWidth="1"/>
    <col min="4367" max="4367" width="11.7109375" style="1" bestFit="1" customWidth="1"/>
    <col min="4368" max="4370" width="10.5703125" style="1" bestFit="1" customWidth="1"/>
    <col min="4371" max="4371" width="12" style="1" bestFit="1" customWidth="1"/>
    <col min="4372" max="4372" width="11.7109375" style="1" bestFit="1" customWidth="1"/>
    <col min="4373" max="4374" width="12.28515625" style="1" bestFit="1" customWidth="1"/>
    <col min="4375" max="4375" width="12.140625" style="1" customWidth="1"/>
    <col min="4376" max="4376" width="12.28515625" style="1" bestFit="1" customWidth="1"/>
    <col min="4377" max="4377" width="20.5703125" style="1" customWidth="1"/>
    <col min="4378" max="4608" width="9.140625" style="1"/>
    <col min="4609" max="4609" width="4.85546875" style="1" customWidth="1"/>
    <col min="4610" max="4610" width="4.140625" style="1" customWidth="1"/>
    <col min="4611" max="4611" width="3.140625" style="1" customWidth="1"/>
    <col min="4612" max="4612" width="4.28515625" style="1" bestFit="1" customWidth="1"/>
    <col min="4613" max="4613" width="38.5703125" style="1" customWidth="1"/>
    <col min="4614" max="4614" width="6.28515625" style="1" customWidth="1"/>
    <col min="4615" max="4617" width="11.7109375" style="1" bestFit="1" customWidth="1"/>
    <col min="4618" max="4618" width="12.28515625" style="1" bestFit="1" customWidth="1"/>
    <col min="4619" max="4619" width="11.42578125" style="1" bestFit="1" customWidth="1"/>
    <col min="4620" max="4620" width="11.42578125" style="1" customWidth="1"/>
    <col min="4621" max="4621" width="11.85546875" style="1" customWidth="1"/>
    <col min="4622" max="4622" width="11.42578125" style="1" customWidth="1"/>
    <col min="4623" max="4623" width="11.7109375" style="1" bestFit="1" customWidth="1"/>
    <col min="4624" max="4626" width="10.5703125" style="1" bestFit="1" customWidth="1"/>
    <col min="4627" max="4627" width="12" style="1" bestFit="1" customWidth="1"/>
    <col min="4628" max="4628" width="11.7109375" style="1" bestFit="1" customWidth="1"/>
    <col min="4629" max="4630" width="12.28515625" style="1" bestFit="1" customWidth="1"/>
    <col min="4631" max="4631" width="12.140625" style="1" customWidth="1"/>
    <col min="4632" max="4632" width="12.28515625" style="1" bestFit="1" customWidth="1"/>
    <col min="4633" max="4633" width="20.5703125" style="1" customWidth="1"/>
    <col min="4634" max="4864" width="9.140625" style="1"/>
    <col min="4865" max="4865" width="4.85546875" style="1" customWidth="1"/>
    <col min="4866" max="4866" width="4.140625" style="1" customWidth="1"/>
    <col min="4867" max="4867" width="3.140625" style="1" customWidth="1"/>
    <col min="4868" max="4868" width="4.28515625" style="1" bestFit="1" customWidth="1"/>
    <col min="4869" max="4869" width="38.5703125" style="1" customWidth="1"/>
    <col min="4870" max="4870" width="6.28515625" style="1" customWidth="1"/>
    <col min="4871" max="4873" width="11.7109375" style="1" bestFit="1" customWidth="1"/>
    <col min="4874" max="4874" width="12.28515625" style="1" bestFit="1" customWidth="1"/>
    <col min="4875" max="4875" width="11.42578125" style="1" bestFit="1" customWidth="1"/>
    <col min="4876" max="4876" width="11.42578125" style="1" customWidth="1"/>
    <col min="4877" max="4877" width="11.85546875" style="1" customWidth="1"/>
    <col min="4878" max="4878" width="11.42578125" style="1" customWidth="1"/>
    <col min="4879" max="4879" width="11.7109375" style="1" bestFit="1" customWidth="1"/>
    <col min="4880" max="4882" width="10.5703125" style="1" bestFit="1" customWidth="1"/>
    <col min="4883" max="4883" width="12" style="1" bestFit="1" customWidth="1"/>
    <col min="4884" max="4884" width="11.7109375" style="1" bestFit="1" customWidth="1"/>
    <col min="4885" max="4886" width="12.28515625" style="1" bestFit="1" customWidth="1"/>
    <col min="4887" max="4887" width="12.140625" style="1" customWidth="1"/>
    <col min="4888" max="4888" width="12.28515625" style="1" bestFit="1" customWidth="1"/>
    <col min="4889" max="4889" width="20.5703125" style="1" customWidth="1"/>
    <col min="4890" max="5120" width="9.140625" style="1"/>
    <col min="5121" max="5121" width="4.85546875" style="1" customWidth="1"/>
    <col min="5122" max="5122" width="4.140625" style="1" customWidth="1"/>
    <col min="5123" max="5123" width="3.140625" style="1" customWidth="1"/>
    <col min="5124" max="5124" width="4.28515625" style="1" bestFit="1" customWidth="1"/>
    <col min="5125" max="5125" width="38.5703125" style="1" customWidth="1"/>
    <col min="5126" max="5126" width="6.28515625" style="1" customWidth="1"/>
    <col min="5127" max="5129" width="11.7109375" style="1" bestFit="1" customWidth="1"/>
    <col min="5130" max="5130" width="12.28515625" style="1" bestFit="1" customWidth="1"/>
    <col min="5131" max="5131" width="11.42578125" style="1" bestFit="1" customWidth="1"/>
    <col min="5132" max="5132" width="11.42578125" style="1" customWidth="1"/>
    <col min="5133" max="5133" width="11.85546875" style="1" customWidth="1"/>
    <col min="5134" max="5134" width="11.42578125" style="1" customWidth="1"/>
    <col min="5135" max="5135" width="11.7109375" style="1" bestFit="1" customWidth="1"/>
    <col min="5136" max="5138" width="10.5703125" style="1" bestFit="1" customWidth="1"/>
    <col min="5139" max="5139" width="12" style="1" bestFit="1" customWidth="1"/>
    <col min="5140" max="5140" width="11.7109375" style="1" bestFit="1" customWidth="1"/>
    <col min="5141" max="5142" width="12.28515625" style="1" bestFit="1" customWidth="1"/>
    <col min="5143" max="5143" width="12.140625" style="1" customWidth="1"/>
    <col min="5144" max="5144" width="12.28515625" style="1" bestFit="1" customWidth="1"/>
    <col min="5145" max="5145" width="20.5703125" style="1" customWidth="1"/>
    <col min="5146" max="5376" width="9.140625" style="1"/>
    <col min="5377" max="5377" width="4.85546875" style="1" customWidth="1"/>
    <col min="5378" max="5378" width="4.140625" style="1" customWidth="1"/>
    <col min="5379" max="5379" width="3.140625" style="1" customWidth="1"/>
    <col min="5380" max="5380" width="4.28515625" style="1" bestFit="1" customWidth="1"/>
    <col min="5381" max="5381" width="38.5703125" style="1" customWidth="1"/>
    <col min="5382" max="5382" width="6.28515625" style="1" customWidth="1"/>
    <col min="5383" max="5385" width="11.7109375" style="1" bestFit="1" customWidth="1"/>
    <col min="5386" max="5386" width="12.28515625" style="1" bestFit="1" customWidth="1"/>
    <col min="5387" max="5387" width="11.42578125" style="1" bestFit="1" customWidth="1"/>
    <col min="5388" max="5388" width="11.42578125" style="1" customWidth="1"/>
    <col min="5389" max="5389" width="11.85546875" style="1" customWidth="1"/>
    <col min="5390" max="5390" width="11.42578125" style="1" customWidth="1"/>
    <col min="5391" max="5391" width="11.7109375" style="1" bestFit="1" customWidth="1"/>
    <col min="5392" max="5394" width="10.5703125" style="1" bestFit="1" customWidth="1"/>
    <col min="5395" max="5395" width="12" style="1" bestFit="1" customWidth="1"/>
    <col min="5396" max="5396" width="11.7109375" style="1" bestFit="1" customWidth="1"/>
    <col min="5397" max="5398" width="12.28515625" style="1" bestFit="1" customWidth="1"/>
    <col min="5399" max="5399" width="12.140625" style="1" customWidth="1"/>
    <col min="5400" max="5400" width="12.28515625" style="1" bestFit="1" customWidth="1"/>
    <col min="5401" max="5401" width="20.5703125" style="1" customWidth="1"/>
    <col min="5402" max="5632" width="9.140625" style="1"/>
    <col min="5633" max="5633" width="4.85546875" style="1" customWidth="1"/>
    <col min="5634" max="5634" width="4.140625" style="1" customWidth="1"/>
    <col min="5635" max="5635" width="3.140625" style="1" customWidth="1"/>
    <col min="5636" max="5636" width="4.28515625" style="1" bestFit="1" customWidth="1"/>
    <col min="5637" max="5637" width="38.5703125" style="1" customWidth="1"/>
    <col min="5638" max="5638" width="6.28515625" style="1" customWidth="1"/>
    <col min="5639" max="5641" width="11.7109375" style="1" bestFit="1" customWidth="1"/>
    <col min="5642" max="5642" width="12.28515625" style="1" bestFit="1" customWidth="1"/>
    <col min="5643" max="5643" width="11.42578125" style="1" bestFit="1" customWidth="1"/>
    <col min="5644" max="5644" width="11.42578125" style="1" customWidth="1"/>
    <col min="5645" max="5645" width="11.85546875" style="1" customWidth="1"/>
    <col min="5646" max="5646" width="11.42578125" style="1" customWidth="1"/>
    <col min="5647" max="5647" width="11.7109375" style="1" bestFit="1" customWidth="1"/>
    <col min="5648" max="5650" width="10.5703125" style="1" bestFit="1" customWidth="1"/>
    <col min="5651" max="5651" width="12" style="1" bestFit="1" customWidth="1"/>
    <col min="5652" max="5652" width="11.7109375" style="1" bestFit="1" customWidth="1"/>
    <col min="5653" max="5654" width="12.28515625" style="1" bestFit="1" customWidth="1"/>
    <col min="5655" max="5655" width="12.140625" style="1" customWidth="1"/>
    <col min="5656" max="5656" width="12.28515625" style="1" bestFit="1" customWidth="1"/>
    <col min="5657" max="5657" width="20.5703125" style="1" customWidth="1"/>
    <col min="5658" max="5888" width="9.140625" style="1"/>
    <col min="5889" max="5889" width="4.85546875" style="1" customWidth="1"/>
    <col min="5890" max="5890" width="4.140625" style="1" customWidth="1"/>
    <col min="5891" max="5891" width="3.140625" style="1" customWidth="1"/>
    <col min="5892" max="5892" width="4.28515625" style="1" bestFit="1" customWidth="1"/>
    <col min="5893" max="5893" width="38.5703125" style="1" customWidth="1"/>
    <col min="5894" max="5894" width="6.28515625" style="1" customWidth="1"/>
    <col min="5895" max="5897" width="11.7109375" style="1" bestFit="1" customWidth="1"/>
    <col min="5898" max="5898" width="12.28515625" style="1" bestFit="1" customWidth="1"/>
    <col min="5899" max="5899" width="11.42578125" style="1" bestFit="1" customWidth="1"/>
    <col min="5900" max="5900" width="11.42578125" style="1" customWidth="1"/>
    <col min="5901" max="5901" width="11.85546875" style="1" customWidth="1"/>
    <col min="5902" max="5902" width="11.42578125" style="1" customWidth="1"/>
    <col min="5903" max="5903" width="11.7109375" style="1" bestFit="1" customWidth="1"/>
    <col min="5904" max="5906" width="10.5703125" style="1" bestFit="1" customWidth="1"/>
    <col min="5907" max="5907" width="12" style="1" bestFit="1" customWidth="1"/>
    <col min="5908" max="5908" width="11.7109375" style="1" bestFit="1" customWidth="1"/>
    <col min="5909" max="5910" width="12.28515625" style="1" bestFit="1" customWidth="1"/>
    <col min="5911" max="5911" width="12.140625" style="1" customWidth="1"/>
    <col min="5912" max="5912" width="12.28515625" style="1" bestFit="1" customWidth="1"/>
    <col min="5913" max="5913" width="20.5703125" style="1" customWidth="1"/>
    <col min="5914" max="6144" width="9.140625" style="1"/>
    <col min="6145" max="6145" width="4.85546875" style="1" customWidth="1"/>
    <col min="6146" max="6146" width="4.140625" style="1" customWidth="1"/>
    <col min="6147" max="6147" width="3.140625" style="1" customWidth="1"/>
    <col min="6148" max="6148" width="4.28515625" style="1" bestFit="1" customWidth="1"/>
    <col min="6149" max="6149" width="38.5703125" style="1" customWidth="1"/>
    <col min="6150" max="6150" width="6.28515625" style="1" customWidth="1"/>
    <col min="6151" max="6153" width="11.7109375" style="1" bestFit="1" customWidth="1"/>
    <col min="6154" max="6154" width="12.28515625" style="1" bestFit="1" customWidth="1"/>
    <col min="6155" max="6155" width="11.42578125" style="1" bestFit="1" customWidth="1"/>
    <col min="6156" max="6156" width="11.42578125" style="1" customWidth="1"/>
    <col min="6157" max="6157" width="11.85546875" style="1" customWidth="1"/>
    <col min="6158" max="6158" width="11.42578125" style="1" customWidth="1"/>
    <col min="6159" max="6159" width="11.7109375" style="1" bestFit="1" customWidth="1"/>
    <col min="6160" max="6162" width="10.5703125" style="1" bestFit="1" customWidth="1"/>
    <col min="6163" max="6163" width="12" style="1" bestFit="1" customWidth="1"/>
    <col min="6164" max="6164" width="11.7109375" style="1" bestFit="1" customWidth="1"/>
    <col min="6165" max="6166" width="12.28515625" style="1" bestFit="1" customWidth="1"/>
    <col min="6167" max="6167" width="12.140625" style="1" customWidth="1"/>
    <col min="6168" max="6168" width="12.28515625" style="1" bestFit="1" customWidth="1"/>
    <col min="6169" max="6169" width="20.5703125" style="1" customWidth="1"/>
    <col min="6170" max="6400" width="9.140625" style="1"/>
    <col min="6401" max="6401" width="4.85546875" style="1" customWidth="1"/>
    <col min="6402" max="6402" width="4.140625" style="1" customWidth="1"/>
    <col min="6403" max="6403" width="3.140625" style="1" customWidth="1"/>
    <col min="6404" max="6404" width="4.28515625" style="1" bestFit="1" customWidth="1"/>
    <col min="6405" max="6405" width="38.5703125" style="1" customWidth="1"/>
    <col min="6406" max="6406" width="6.28515625" style="1" customWidth="1"/>
    <col min="6407" max="6409" width="11.7109375" style="1" bestFit="1" customWidth="1"/>
    <col min="6410" max="6410" width="12.28515625" style="1" bestFit="1" customWidth="1"/>
    <col min="6411" max="6411" width="11.42578125" style="1" bestFit="1" customWidth="1"/>
    <col min="6412" max="6412" width="11.42578125" style="1" customWidth="1"/>
    <col min="6413" max="6413" width="11.85546875" style="1" customWidth="1"/>
    <col min="6414" max="6414" width="11.42578125" style="1" customWidth="1"/>
    <col min="6415" max="6415" width="11.7109375" style="1" bestFit="1" customWidth="1"/>
    <col min="6416" max="6418" width="10.5703125" style="1" bestFit="1" customWidth="1"/>
    <col min="6419" max="6419" width="12" style="1" bestFit="1" customWidth="1"/>
    <col min="6420" max="6420" width="11.7109375" style="1" bestFit="1" customWidth="1"/>
    <col min="6421" max="6422" width="12.28515625" style="1" bestFit="1" customWidth="1"/>
    <col min="6423" max="6423" width="12.140625" style="1" customWidth="1"/>
    <col min="6424" max="6424" width="12.28515625" style="1" bestFit="1" customWidth="1"/>
    <col min="6425" max="6425" width="20.5703125" style="1" customWidth="1"/>
    <col min="6426" max="6656" width="9.140625" style="1"/>
    <col min="6657" max="6657" width="4.85546875" style="1" customWidth="1"/>
    <col min="6658" max="6658" width="4.140625" style="1" customWidth="1"/>
    <col min="6659" max="6659" width="3.140625" style="1" customWidth="1"/>
    <col min="6660" max="6660" width="4.28515625" style="1" bestFit="1" customWidth="1"/>
    <col min="6661" max="6661" width="38.5703125" style="1" customWidth="1"/>
    <col min="6662" max="6662" width="6.28515625" style="1" customWidth="1"/>
    <col min="6663" max="6665" width="11.7109375" style="1" bestFit="1" customWidth="1"/>
    <col min="6666" max="6666" width="12.28515625" style="1" bestFit="1" customWidth="1"/>
    <col min="6667" max="6667" width="11.42578125" style="1" bestFit="1" customWidth="1"/>
    <col min="6668" max="6668" width="11.42578125" style="1" customWidth="1"/>
    <col min="6669" max="6669" width="11.85546875" style="1" customWidth="1"/>
    <col min="6670" max="6670" width="11.42578125" style="1" customWidth="1"/>
    <col min="6671" max="6671" width="11.7109375" style="1" bestFit="1" customWidth="1"/>
    <col min="6672" max="6674" width="10.5703125" style="1" bestFit="1" customWidth="1"/>
    <col min="6675" max="6675" width="12" style="1" bestFit="1" customWidth="1"/>
    <col min="6676" max="6676" width="11.7109375" style="1" bestFit="1" customWidth="1"/>
    <col min="6677" max="6678" width="12.28515625" style="1" bestFit="1" customWidth="1"/>
    <col min="6679" max="6679" width="12.140625" style="1" customWidth="1"/>
    <col min="6680" max="6680" width="12.28515625" style="1" bestFit="1" customWidth="1"/>
    <col min="6681" max="6681" width="20.5703125" style="1" customWidth="1"/>
    <col min="6682" max="6912" width="9.140625" style="1"/>
    <col min="6913" max="6913" width="4.85546875" style="1" customWidth="1"/>
    <col min="6914" max="6914" width="4.140625" style="1" customWidth="1"/>
    <col min="6915" max="6915" width="3.140625" style="1" customWidth="1"/>
    <col min="6916" max="6916" width="4.28515625" style="1" bestFit="1" customWidth="1"/>
    <col min="6917" max="6917" width="38.5703125" style="1" customWidth="1"/>
    <col min="6918" max="6918" width="6.28515625" style="1" customWidth="1"/>
    <col min="6919" max="6921" width="11.7109375" style="1" bestFit="1" customWidth="1"/>
    <col min="6922" max="6922" width="12.28515625" style="1" bestFit="1" customWidth="1"/>
    <col min="6923" max="6923" width="11.42578125" style="1" bestFit="1" customWidth="1"/>
    <col min="6924" max="6924" width="11.42578125" style="1" customWidth="1"/>
    <col min="6925" max="6925" width="11.85546875" style="1" customWidth="1"/>
    <col min="6926" max="6926" width="11.42578125" style="1" customWidth="1"/>
    <col min="6927" max="6927" width="11.7109375" style="1" bestFit="1" customWidth="1"/>
    <col min="6928" max="6930" width="10.5703125" style="1" bestFit="1" customWidth="1"/>
    <col min="6931" max="6931" width="12" style="1" bestFit="1" customWidth="1"/>
    <col min="6932" max="6932" width="11.7109375" style="1" bestFit="1" customWidth="1"/>
    <col min="6933" max="6934" width="12.28515625" style="1" bestFit="1" customWidth="1"/>
    <col min="6935" max="6935" width="12.140625" style="1" customWidth="1"/>
    <col min="6936" max="6936" width="12.28515625" style="1" bestFit="1" customWidth="1"/>
    <col min="6937" max="6937" width="20.5703125" style="1" customWidth="1"/>
    <col min="6938" max="7168" width="9.140625" style="1"/>
    <col min="7169" max="7169" width="4.85546875" style="1" customWidth="1"/>
    <col min="7170" max="7170" width="4.140625" style="1" customWidth="1"/>
    <col min="7171" max="7171" width="3.140625" style="1" customWidth="1"/>
    <col min="7172" max="7172" width="4.28515625" style="1" bestFit="1" customWidth="1"/>
    <col min="7173" max="7173" width="38.5703125" style="1" customWidth="1"/>
    <col min="7174" max="7174" width="6.28515625" style="1" customWidth="1"/>
    <col min="7175" max="7177" width="11.7109375" style="1" bestFit="1" customWidth="1"/>
    <col min="7178" max="7178" width="12.28515625" style="1" bestFit="1" customWidth="1"/>
    <col min="7179" max="7179" width="11.42578125" style="1" bestFit="1" customWidth="1"/>
    <col min="7180" max="7180" width="11.42578125" style="1" customWidth="1"/>
    <col min="7181" max="7181" width="11.85546875" style="1" customWidth="1"/>
    <col min="7182" max="7182" width="11.42578125" style="1" customWidth="1"/>
    <col min="7183" max="7183" width="11.7109375" style="1" bestFit="1" customWidth="1"/>
    <col min="7184" max="7186" width="10.5703125" style="1" bestFit="1" customWidth="1"/>
    <col min="7187" max="7187" width="12" style="1" bestFit="1" customWidth="1"/>
    <col min="7188" max="7188" width="11.7109375" style="1" bestFit="1" customWidth="1"/>
    <col min="7189" max="7190" width="12.28515625" style="1" bestFit="1" customWidth="1"/>
    <col min="7191" max="7191" width="12.140625" style="1" customWidth="1"/>
    <col min="7192" max="7192" width="12.28515625" style="1" bestFit="1" customWidth="1"/>
    <col min="7193" max="7193" width="20.5703125" style="1" customWidth="1"/>
    <col min="7194" max="7424" width="9.140625" style="1"/>
    <col min="7425" max="7425" width="4.85546875" style="1" customWidth="1"/>
    <col min="7426" max="7426" width="4.140625" style="1" customWidth="1"/>
    <col min="7427" max="7427" width="3.140625" style="1" customWidth="1"/>
    <col min="7428" max="7428" width="4.28515625" style="1" bestFit="1" customWidth="1"/>
    <col min="7429" max="7429" width="38.5703125" style="1" customWidth="1"/>
    <col min="7430" max="7430" width="6.28515625" style="1" customWidth="1"/>
    <col min="7431" max="7433" width="11.7109375" style="1" bestFit="1" customWidth="1"/>
    <col min="7434" max="7434" width="12.28515625" style="1" bestFit="1" customWidth="1"/>
    <col min="7435" max="7435" width="11.42578125" style="1" bestFit="1" customWidth="1"/>
    <col min="7436" max="7436" width="11.42578125" style="1" customWidth="1"/>
    <col min="7437" max="7437" width="11.85546875" style="1" customWidth="1"/>
    <col min="7438" max="7438" width="11.42578125" style="1" customWidth="1"/>
    <col min="7439" max="7439" width="11.7109375" style="1" bestFit="1" customWidth="1"/>
    <col min="7440" max="7442" width="10.5703125" style="1" bestFit="1" customWidth="1"/>
    <col min="7443" max="7443" width="12" style="1" bestFit="1" customWidth="1"/>
    <col min="7444" max="7444" width="11.7109375" style="1" bestFit="1" customWidth="1"/>
    <col min="7445" max="7446" width="12.28515625" style="1" bestFit="1" customWidth="1"/>
    <col min="7447" max="7447" width="12.140625" style="1" customWidth="1"/>
    <col min="7448" max="7448" width="12.28515625" style="1" bestFit="1" customWidth="1"/>
    <col min="7449" max="7449" width="20.5703125" style="1" customWidth="1"/>
    <col min="7450" max="7680" width="9.140625" style="1"/>
    <col min="7681" max="7681" width="4.85546875" style="1" customWidth="1"/>
    <col min="7682" max="7682" width="4.140625" style="1" customWidth="1"/>
    <col min="7683" max="7683" width="3.140625" style="1" customWidth="1"/>
    <col min="7684" max="7684" width="4.28515625" style="1" bestFit="1" customWidth="1"/>
    <col min="7685" max="7685" width="38.5703125" style="1" customWidth="1"/>
    <col min="7686" max="7686" width="6.28515625" style="1" customWidth="1"/>
    <col min="7687" max="7689" width="11.7109375" style="1" bestFit="1" customWidth="1"/>
    <col min="7690" max="7690" width="12.28515625" style="1" bestFit="1" customWidth="1"/>
    <col min="7691" max="7691" width="11.42578125" style="1" bestFit="1" customWidth="1"/>
    <col min="7692" max="7692" width="11.42578125" style="1" customWidth="1"/>
    <col min="7693" max="7693" width="11.85546875" style="1" customWidth="1"/>
    <col min="7694" max="7694" width="11.42578125" style="1" customWidth="1"/>
    <col min="7695" max="7695" width="11.7109375" style="1" bestFit="1" customWidth="1"/>
    <col min="7696" max="7698" width="10.5703125" style="1" bestFit="1" customWidth="1"/>
    <col min="7699" max="7699" width="12" style="1" bestFit="1" customWidth="1"/>
    <col min="7700" max="7700" width="11.7109375" style="1" bestFit="1" customWidth="1"/>
    <col min="7701" max="7702" width="12.28515625" style="1" bestFit="1" customWidth="1"/>
    <col min="7703" max="7703" width="12.140625" style="1" customWidth="1"/>
    <col min="7704" max="7704" width="12.28515625" style="1" bestFit="1" customWidth="1"/>
    <col min="7705" max="7705" width="20.5703125" style="1" customWidth="1"/>
    <col min="7706" max="7936" width="9.140625" style="1"/>
    <col min="7937" max="7937" width="4.85546875" style="1" customWidth="1"/>
    <col min="7938" max="7938" width="4.140625" style="1" customWidth="1"/>
    <col min="7939" max="7939" width="3.140625" style="1" customWidth="1"/>
    <col min="7940" max="7940" width="4.28515625" style="1" bestFit="1" customWidth="1"/>
    <col min="7941" max="7941" width="38.5703125" style="1" customWidth="1"/>
    <col min="7942" max="7942" width="6.28515625" style="1" customWidth="1"/>
    <col min="7943" max="7945" width="11.7109375" style="1" bestFit="1" customWidth="1"/>
    <col min="7946" max="7946" width="12.28515625" style="1" bestFit="1" customWidth="1"/>
    <col min="7947" max="7947" width="11.42578125" style="1" bestFit="1" customWidth="1"/>
    <col min="7948" max="7948" width="11.42578125" style="1" customWidth="1"/>
    <col min="7949" max="7949" width="11.85546875" style="1" customWidth="1"/>
    <col min="7950" max="7950" width="11.42578125" style="1" customWidth="1"/>
    <col min="7951" max="7951" width="11.7109375" style="1" bestFit="1" customWidth="1"/>
    <col min="7952" max="7954" width="10.5703125" style="1" bestFit="1" customWidth="1"/>
    <col min="7955" max="7955" width="12" style="1" bestFit="1" customWidth="1"/>
    <col min="7956" max="7956" width="11.7109375" style="1" bestFit="1" customWidth="1"/>
    <col min="7957" max="7958" width="12.28515625" style="1" bestFit="1" customWidth="1"/>
    <col min="7959" max="7959" width="12.140625" style="1" customWidth="1"/>
    <col min="7960" max="7960" width="12.28515625" style="1" bestFit="1" customWidth="1"/>
    <col min="7961" max="7961" width="20.5703125" style="1" customWidth="1"/>
    <col min="7962" max="8192" width="9.140625" style="1"/>
    <col min="8193" max="8193" width="4.85546875" style="1" customWidth="1"/>
    <col min="8194" max="8194" width="4.140625" style="1" customWidth="1"/>
    <col min="8195" max="8195" width="3.140625" style="1" customWidth="1"/>
    <col min="8196" max="8196" width="4.28515625" style="1" bestFit="1" customWidth="1"/>
    <col min="8197" max="8197" width="38.5703125" style="1" customWidth="1"/>
    <col min="8198" max="8198" width="6.28515625" style="1" customWidth="1"/>
    <col min="8199" max="8201" width="11.7109375" style="1" bestFit="1" customWidth="1"/>
    <col min="8202" max="8202" width="12.28515625" style="1" bestFit="1" customWidth="1"/>
    <col min="8203" max="8203" width="11.42578125" style="1" bestFit="1" customWidth="1"/>
    <col min="8204" max="8204" width="11.42578125" style="1" customWidth="1"/>
    <col min="8205" max="8205" width="11.85546875" style="1" customWidth="1"/>
    <col min="8206" max="8206" width="11.42578125" style="1" customWidth="1"/>
    <col min="8207" max="8207" width="11.7109375" style="1" bestFit="1" customWidth="1"/>
    <col min="8208" max="8210" width="10.5703125" style="1" bestFit="1" customWidth="1"/>
    <col min="8211" max="8211" width="12" style="1" bestFit="1" customWidth="1"/>
    <col min="8212" max="8212" width="11.7109375" style="1" bestFit="1" customWidth="1"/>
    <col min="8213" max="8214" width="12.28515625" style="1" bestFit="1" customWidth="1"/>
    <col min="8215" max="8215" width="12.140625" style="1" customWidth="1"/>
    <col min="8216" max="8216" width="12.28515625" style="1" bestFit="1" customWidth="1"/>
    <col min="8217" max="8217" width="20.5703125" style="1" customWidth="1"/>
    <col min="8218" max="8448" width="9.140625" style="1"/>
    <col min="8449" max="8449" width="4.85546875" style="1" customWidth="1"/>
    <col min="8450" max="8450" width="4.140625" style="1" customWidth="1"/>
    <col min="8451" max="8451" width="3.140625" style="1" customWidth="1"/>
    <col min="8452" max="8452" width="4.28515625" style="1" bestFit="1" customWidth="1"/>
    <col min="8453" max="8453" width="38.5703125" style="1" customWidth="1"/>
    <col min="8454" max="8454" width="6.28515625" style="1" customWidth="1"/>
    <col min="8455" max="8457" width="11.7109375" style="1" bestFit="1" customWidth="1"/>
    <col min="8458" max="8458" width="12.28515625" style="1" bestFit="1" customWidth="1"/>
    <col min="8459" max="8459" width="11.42578125" style="1" bestFit="1" customWidth="1"/>
    <col min="8460" max="8460" width="11.42578125" style="1" customWidth="1"/>
    <col min="8461" max="8461" width="11.85546875" style="1" customWidth="1"/>
    <col min="8462" max="8462" width="11.42578125" style="1" customWidth="1"/>
    <col min="8463" max="8463" width="11.7109375" style="1" bestFit="1" customWidth="1"/>
    <col min="8464" max="8466" width="10.5703125" style="1" bestFit="1" customWidth="1"/>
    <col min="8467" max="8467" width="12" style="1" bestFit="1" customWidth="1"/>
    <col min="8468" max="8468" width="11.7109375" style="1" bestFit="1" customWidth="1"/>
    <col min="8469" max="8470" width="12.28515625" style="1" bestFit="1" customWidth="1"/>
    <col min="8471" max="8471" width="12.140625" style="1" customWidth="1"/>
    <col min="8472" max="8472" width="12.28515625" style="1" bestFit="1" customWidth="1"/>
    <col min="8473" max="8473" width="20.5703125" style="1" customWidth="1"/>
    <col min="8474" max="8704" width="9.140625" style="1"/>
    <col min="8705" max="8705" width="4.85546875" style="1" customWidth="1"/>
    <col min="8706" max="8706" width="4.140625" style="1" customWidth="1"/>
    <col min="8707" max="8707" width="3.140625" style="1" customWidth="1"/>
    <col min="8708" max="8708" width="4.28515625" style="1" bestFit="1" customWidth="1"/>
    <col min="8709" max="8709" width="38.5703125" style="1" customWidth="1"/>
    <col min="8710" max="8710" width="6.28515625" style="1" customWidth="1"/>
    <col min="8711" max="8713" width="11.7109375" style="1" bestFit="1" customWidth="1"/>
    <col min="8714" max="8714" width="12.28515625" style="1" bestFit="1" customWidth="1"/>
    <col min="8715" max="8715" width="11.42578125" style="1" bestFit="1" customWidth="1"/>
    <col min="8716" max="8716" width="11.42578125" style="1" customWidth="1"/>
    <col min="8717" max="8717" width="11.85546875" style="1" customWidth="1"/>
    <col min="8718" max="8718" width="11.42578125" style="1" customWidth="1"/>
    <col min="8719" max="8719" width="11.7109375" style="1" bestFit="1" customWidth="1"/>
    <col min="8720" max="8722" width="10.5703125" style="1" bestFit="1" customWidth="1"/>
    <col min="8723" max="8723" width="12" style="1" bestFit="1" customWidth="1"/>
    <col min="8724" max="8724" width="11.7109375" style="1" bestFit="1" customWidth="1"/>
    <col min="8725" max="8726" width="12.28515625" style="1" bestFit="1" customWidth="1"/>
    <col min="8727" max="8727" width="12.140625" style="1" customWidth="1"/>
    <col min="8728" max="8728" width="12.28515625" style="1" bestFit="1" customWidth="1"/>
    <col min="8729" max="8729" width="20.5703125" style="1" customWidth="1"/>
    <col min="8730" max="8960" width="9.140625" style="1"/>
    <col min="8961" max="8961" width="4.85546875" style="1" customWidth="1"/>
    <col min="8962" max="8962" width="4.140625" style="1" customWidth="1"/>
    <col min="8963" max="8963" width="3.140625" style="1" customWidth="1"/>
    <col min="8964" max="8964" width="4.28515625" style="1" bestFit="1" customWidth="1"/>
    <col min="8965" max="8965" width="38.5703125" style="1" customWidth="1"/>
    <col min="8966" max="8966" width="6.28515625" style="1" customWidth="1"/>
    <col min="8967" max="8969" width="11.7109375" style="1" bestFit="1" customWidth="1"/>
    <col min="8970" max="8970" width="12.28515625" style="1" bestFit="1" customWidth="1"/>
    <col min="8971" max="8971" width="11.42578125" style="1" bestFit="1" customWidth="1"/>
    <col min="8972" max="8972" width="11.42578125" style="1" customWidth="1"/>
    <col min="8973" max="8973" width="11.85546875" style="1" customWidth="1"/>
    <col min="8974" max="8974" width="11.42578125" style="1" customWidth="1"/>
    <col min="8975" max="8975" width="11.7109375" style="1" bestFit="1" customWidth="1"/>
    <col min="8976" max="8978" width="10.5703125" style="1" bestFit="1" customWidth="1"/>
    <col min="8979" max="8979" width="12" style="1" bestFit="1" customWidth="1"/>
    <col min="8980" max="8980" width="11.7109375" style="1" bestFit="1" customWidth="1"/>
    <col min="8981" max="8982" width="12.28515625" style="1" bestFit="1" customWidth="1"/>
    <col min="8983" max="8983" width="12.140625" style="1" customWidth="1"/>
    <col min="8984" max="8984" width="12.28515625" style="1" bestFit="1" customWidth="1"/>
    <col min="8985" max="8985" width="20.5703125" style="1" customWidth="1"/>
    <col min="8986" max="9216" width="9.140625" style="1"/>
    <col min="9217" max="9217" width="4.85546875" style="1" customWidth="1"/>
    <col min="9218" max="9218" width="4.140625" style="1" customWidth="1"/>
    <col min="9219" max="9219" width="3.140625" style="1" customWidth="1"/>
    <col min="9220" max="9220" width="4.28515625" style="1" bestFit="1" customWidth="1"/>
    <col min="9221" max="9221" width="38.5703125" style="1" customWidth="1"/>
    <col min="9222" max="9222" width="6.28515625" style="1" customWidth="1"/>
    <col min="9223" max="9225" width="11.7109375" style="1" bestFit="1" customWidth="1"/>
    <col min="9226" max="9226" width="12.28515625" style="1" bestFit="1" customWidth="1"/>
    <col min="9227" max="9227" width="11.42578125" style="1" bestFit="1" customWidth="1"/>
    <col min="9228" max="9228" width="11.42578125" style="1" customWidth="1"/>
    <col min="9229" max="9229" width="11.85546875" style="1" customWidth="1"/>
    <col min="9230" max="9230" width="11.42578125" style="1" customWidth="1"/>
    <col min="9231" max="9231" width="11.7109375" style="1" bestFit="1" customWidth="1"/>
    <col min="9232" max="9234" width="10.5703125" style="1" bestFit="1" customWidth="1"/>
    <col min="9235" max="9235" width="12" style="1" bestFit="1" customWidth="1"/>
    <col min="9236" max="9236" width="11.7109375" style="1" bestFit="1" customWidth="1"/>
    <col min="9237" max="9238" width="12.28515625" style="1" bestFit="1" customWidth="1"/>
    <col min="9239" max="9239" width="12.140625" style="1" customWidth="1"/>
    <col min="9240" max="9240" width="12.28515625" style="1" bestFit="1" customWidth="1"/>
    <col min="9241" max="9241" width="20.5703125" style="1" customWidth="1"/>
    <col min="9242" max="9472" width="9.140625" style="1"/>
    <col min="9473" max="9473" width="4.85546875" style="1" customWidth="1"/>
    <col min="9474" max="9474" width="4.140625" style="1" customWidth="1"/>
    <col min="9475" max="9475" width="3.140625" style="1" customWidth="1"/>
    <col min="9476" max="9476" width="4.28515625" style="1" bestFit="1" customWidth="1"/>
    <col min="9477" max="9477" width="38.5703125" style="1" customWidth="1"/>
    <col min="9478" max="9478" width="6.28515625" style="1" customWidth="1"/>
    <col min="9479" max="9481" width="11.7109375" style="1" bestFit="1" customWidth="1"/>
    <col min="9482" max="9482" width="12.28515625" style="1" bestFit="1" customWidth="1"/>
    <col min="9483" max="9483" width="11.42578125" style="1" bestFit="1" customWidth="1"/>
    <col min="9484" max="9484" width="11.42578125" style="1" customWidth="1"/>
    <col min="9485" max="9485" width="11.85546875" style="1" customWidth="1"/>
    <col min="9486" max="9486" width="11.42578125" style="1" customWidth="1"/>
    <col min="9487" max="9487" width="11.7109375" style="1" bestFit="1" customWidth="1"/>
    <col min="9488" max="9490" width="10.5703125" style="1" bestFit="1" customWidth="1"/>
    <col min="9491" max="9491" width="12" style="1" bestFit="1" customWidth="1"/>
    <col min="9492" max="9492" width="11.7109375" style="1" bestFit="1" customWidth="1"/>
    <col min="9493" max="9494" width="12.28515625" style="1" bestFit="1" customWidth="1"/>
    <col min="9495" max="9495" width="12.140625" style="1" customWidth="1"/>
    <col min="9496" max="9496" width="12.28515625" style="1" bestFit="1" customWidth="1"/>
    <col min="9497" max="9497" width="20.5703125" style="1" customWidth="1"/>
    <col min="9498" max="9728" width="9.140625" style="1"/>
    <col min="9729" max="9729" width="4.85546875" style="1" customWidth="1"/>
    <col min="9730" max="9730" width="4.140625" style="1" customWidth="1"/>
    <col min="9731" max="9731" width="3.140625" style="1" customWidth="1"/>
    <col min="9732" max="9732" width="4.28515625" style="1" bestFit="1" customWidth="1"/>
    <col min="9733" max="9733" width="38.5703125" style="1" customWidth="1"/>
    <col min="9734" max="9734" width="6.28515625" style="1" customWidth="1"/>
    <col min="9735" max="9737" width="11.7109375" style="1" bestFit="1" customWidth="1"/>
    <col min="9738" max="9738" width="12.28515625" style="1" bestFit="1" customWidth="1"/>
    <col min="9739" max="9739" width="11.42578125" style="1" bestFit="1" customWidth="1"/>
    <col min="9740" max="9740" width="11.42578125" style="1" customWidth="1"/>
    <col min="9741" max="9741" width="11.85546875" style="1" customWidth="1"/>
    <col min="9742" max="9742" width="11.42578125" style="1" customWidth="1"/>
    <col min="9743" max="9743" width="11.7109375" style="1" bestFit="1" customWidth="1"/>
    <col min="9744" max="9746" width="10.5703125" style="1" bestFit="1" customWidth="1"/>
    <col min="9747" max="9747" width="12" style="1" bestFit="1" customWidth="1"/>
    <col min="9748" max="9748" width="11.7109375" style="1" bestFit="1" customWidth="1"/>
    <col min="9749" max="9750" width="12.28515625" style="1" bestFit="1" customWidth="1"/>
    <col min="9751" max="9751" width="12.140625" style="1" customWidth="1"/>
    <col min="9752" max="9752" width="12.28515625" style="1" bestFit="1" customWidth="1"/>
    <col min="9753" max="9753" width="20.5703125" style="1" customWidth="1"/>
    <col min="9754" max="9984" width="9.140625" style="1"/>
    <col min="9985" max="9985" width="4.85546875" style="1" customWidth="1"/>
    <col min="9986" max="9986" width="4.140625" style="1" customWidth="1"/>
    <col min="9987" max="9987" width="3.140625" style="1" customWidth="1"/>
    <col min="9988" max="9988" width="4.28515625" style="1" bestFit="1" customWidth="1"/>
    <col min="9989" max="9989" width="38.5703125" style="1" customWidth="1"/>
    <col min="9990" max="9990" width="6.28515625" style="1" customWidth="1"/>
    <col min="9991" max="9993" width="11.7109375" style="1" bestFit="1" customWidth="1"/>
    <col min="9994" max="9994" width="12.28515625" style="1" bestFit="1" customWidth="1"/>
    <col min="9995" max="9995" width="11.42578125" style="1" bestFit="1" customWidth="1"/>
    <col min="9996" max="9996" width="11.42578125" style="1" customWidth="1"/>
    <col min="9997" max="9997" width="11.85546875" style="1" customWidth="1"/>
    <col min="9998" max="9998" width="11.42578125" style="1" customWidth="1"/>
    <col min="9999" max="9999" width="11.7109375" style="1" bestFit="1" customWidth="1"/>
    <col min="10000" max="10002" width="10.5703125" style="1" bestFit="1" customWidth="1"/>
    <col min="10003" max="10003" width="12" style="1" bestFit="1" customWidth="1"/>
    <col min="10004" max="10004" width="11.7109375" style="1" bestFit="1" customWidth="1"/>
    <col min="10005" max="10006" width="12.28515625" style="1" bestFit="1" customWidth="1"/>
    <col min="10007" max="10007" width="12.140625" style="1" customWidth="1"/>
    <col min="10008" max="10008" width="12.28515625" style="1" bestFit="1" customWidth="1"/>
    <col min="10009" max="10009" width="20.5703125" style="1" customWidth="1"/>
    <col min="10010" max="10240" width="9.140625" style="1"/>
    <col min="10241" max="10241" width="4.85546875" style="1" customWidth="1"/>
    <col min="10242" max="10242" width="4.140625" style="1" customWidth="1"/>
    <col min="10243" max="10243" width="3.140625" style="1" customWidth="1"/>
    <col min="10244" max="10244" width="4.28515625" style="1" bestFit="1" customWidth="1"/>
    <col min="10245" max="10245" width="38.5703125" style="1" customWidth="1"/>
    <col min="10246" max="10246" width="6.28515625" style="1" customWidth="1"/>
    <col min="10247" max="10249" width="11.7109375" style="1" bestFit="1" customWidth="1"/>
    <col min="10250" max="10250" width="12.28515625" style="1" bestFit="1" customWidth="1"/>
    <col min="10251" max="10251" width="11.42578125" style="1" bestFit="1" customWidth="1"/>
    <col min="10252" max="10252" width="11.42578125" style="1" customWidth="1"/>
    <col min="10253" max="10253" width="11.85546875" style="1" customWidth="1"/>
    <col min="10254" max="10254" width="11.42578125" style="1" customWidth="1"/>
    <col min="10255" max="10255" width="11.7109375" style="1" bestFit="1" customWidth="1"/>
    <col min="10256" max="10258" width="10.5703125" style="1" bestFit="1" customWidth="1"/>
    <col min="10259" max="10259" width="12" style="1" bestFit="1" customWidth="1"/>
    <col min="10260" max="10260" width="11.7109375" style="1" bestFit="1" customWidth="1"/>
    <col min="10261" max="10262" width="12.28515625" style="1" bestFit="1" customWidth="1"/>
    <col min="10263" max="10263" width="12.140625" style="1" customWidth="1"/>
    <col min="10264" max="10264" width="12.28515625" style="1" bestFit="1" customWidth="1"/>
    <col min="10265" max="10265" width="20.5703125" style="1" customWidth="1"/>
    <col min="10266" max="10496" width="9.140625" style="1"/>
    <col min="10497" max="10497" width="4.85546875" style="1" customWidth="1"/>
    <col min="10498" max="10498" width="4.140625" style="1" customWidth="1"/>
    <col min="10499" max="10499" width="3.140625" style="1" customWidth="1"/>
    <col min="10500" max="10500" width="4.28515625" style="1" bestFit="1" customWidth="1"/>
    <col min="10501" max="10501" width="38.5703125" style="1" customWidth="1"/>
    <col min="10502" max="10502" width="6.28515625" style="1" customWidth="1"/>
    <col min="10503" max="10505" width="11.7109375" style="1" bestFit="1" customWidth="1"/>
    <col min="10506" max="10506" width="12.28515625" style="1" bestFit="1" customWidth="1"/>
    <col min="10507" max="10507" width="11.42578125" style="1" bestFit="1" customWidth="1"/>
    <col min="10508" max="10508" width="11.42578125" style="1" customWidth="1"/>
    <col min="10509" max="10509" width="11.85546875" style="1" customWidth="1"/>
    <col min="10510" max="10510" width="11.42578125" style="1" customWidth="1"/>
    <col min="10511" max="10511" width="11.7109375" style="1" bestFit="1" customWidth="1"/>
    <col min="10512" max="10514" width="10.5703125" style="1" bestFit="1" customWidth="1"/>
    <col min="10515" max="10515" width="12" style="1" bestFit="1" customWidth="1"/>
    <col min="10516" max="10516" width="11.7109375" style="1" bestFit="1" customWidth="1"/>
    <col min="10517" max="10518" width="12.28515625" style="1" bestFit="1" customWidth="1"/>
    <col min="10519" max="10519" width="12.140625" style="1" customWidth="1"/>
    <col min="10520" max="10520" width="12.28515625" style="1" bestFit="1" customWidth="1"/>
    <col min="10521" max="10521" width="20.5703125" style="1" customWidth="1"/>
    <col min="10522" max="10752" width="9.140625" style="1"/>
    <col min="10753" max="10753" width="4.85546875" style="1" customWidth="1"/>
    <col min="10754" max="10754" width="4.140625" style="1" customWidth="1"/>
    <col min="10755" max="10755" width="3.140625" style="1" customWidth="1"/>
    <col min="10756" max="10756" width="4.28515625" style="1" bestFit="1" customWidth="1"/>
    <col min="10757" max="10757" width="38.5703125" style="1" customWidth="1"/>
    <col min="10758" max="10758" width="6.28515625" style="1" customWidth="1"/>
    <col min="10759" max="10761" width="11.7109375" style="1" bestFit="1" customWidth="1"/>
    <col min="10762" max="10762" width="12.28515625" style="1" bestFit="1" customWidth="1"/>
    <col min="10763" max="10763" width="11.42578125" style="1" bestFit="1" customWidth="1"/>
    <col min="10764" max="10764" width="11.42578125" style="1" customWidth="1"/>
    <col min="10765" max="10765" width="11.85546875" style="1" customWidth="1"/>
    <col min="10766" max="10766" width="11.42578125" style="1" customWidth="1"/>
    <col min="10767" max="10767" width="11.7109375" style="1" bestFit="1" customWidth="1"/>
    <col min="10768" max="10770" width="10.5703125" style="1" bestFit="1" customWidth="1"/>
    <col min="10771" max="10771" width="12" style="1" bestFit="1" customWidth="1"/>
    <col min="10772" max="10772" width="11.7109375" style="1" bestFit="1" customWidth="1"/>
    <col min="10773" max="10774" width="12.28515625" style="1" bestFit="1" customWidth="1"/>
    <col min="10775" max="10775" width="12.140625" style="1" customWidth="1"/>
    <col min="10776" max="10776" width="12.28515625" style="1" bestFit="1" customWidth="1"/>
    <col min="10777" max="10777" width="20.5703125" style="1" customWidth="1"/>
    <col min="10778" max="11008" width="9.140625" style="1"/>
    <col min="11009" max="11009" width="4.85546875" style="1" customWidth="1"/>
    <col min="11010" max="11010" width="4.140625" style="1" customWidth="1"/>
    <col min="11011" max="11011" width="3.140625" style="1" customWidth="1"/>
    <col min="11012" max="11012" width="4.28515625" style="1" bestFit="1" customWidth="1"/>
    <col min="11013" max="11013" width="38.5703125" style="1" customWidth="1"/>
    <col min="11014" max="11014" width="6.28515625" style="1" customWidth="1"/>
    <col min="11015" max="11017" width="11.7109375" style="1" bestFit="1" customWidth="1"/>
    <col min="11018" max="11018" width="12.28515625" style="1" bestFit="1" customWidth="1"/>
    <col min="11019" max="11019" width="11.42578125" style="1" bestFit="1" customWidth="1"/>
    <col min="11020" max="11020" width="11.42578125" style="1" customWidth="1"/>
    <col min="11021" max="11021" width="11.85546875" style="1" customWidth="1"/>
    <col min="11022" max="11022" width="11.42578125" style="1" customWidth="1"/>
    <col min="11023" max="11023" width="11.7109375" style="1" bestFit="1" customWidth="1"/>
    <col min="11024" max="11026" width="10.5703125" style="1" bestFit="1" customWidth="1"/>
    <col min="11027" max="11027" width="12" style="1" bestFit="1" customWidth="1"/>
    <col min="11028" max="11028" width="11.7109375" style="1" bestFit="1" customWidth="1"/>
    <col min="11029" max="11030" width="12.28515625" style="1" bestFit="1" customWidth="1"/>
    <col min="11031" max="11031" width="12.140625" style="1" customWidth="1"/>
    <col min="11032" max="11032" width="12.28515625" style="1" bestFit="1" customWidth="1"/>
    <col min="11033" max="11033" width="20.5703125" style="1" customWidth="1"/>
    <col min="11034" max="11264" width="9.140625" style="1"/>
    <col min="11265" max="11265" width="4.85546875" style="1" customWidth="1"/>
    <col min="11266" max="11266" width="4.140625" style="1" customWidth="1"/>
    <col min="11267" max="11267" width="3.140625" style="1" customWidth="1"/>
    <col min="11268" max="11268" width="4.28515625" style="1" bestFit="1" customWidth="1"/>
    <col min="11269" max="11269" width="38.5703125" style="1" customWidth="1"/>
    <col min="11270" max="11270" width="6.28515625" style="1" customWidth="1"/>
    <col min="11271" max="11273" width="11.7109375" style="1" bestFit="1" customWidth="1"/>
    <col min="11274" max="11274" width="12.28515625" style="1" bestFit="1" customWidth="1"/>
    <col min="11275" max="11275" width="11.42578125" style="1" bestFit="1" customWidth="1"/>
    <col min="11276" max="11276" width="11.42578125" style="1" customWidth="1"/>
    <col min="11277" max="11277" width="11.85546875" style="1" customWidth="1"/>
    <col min="11278" max="11278" width="11.42578125" style="1" customWidth="1"/>
    <col min="11279" max="11279" width="11.7109375" style="1" bestFit="1" customWidth="1"/>
    <col min="11280" max="11282" width="10.5703125" style="1" bestFit="1" customWidth="1"/>
    <col min="11283" max="11283" width="12" style="1" bestFit="1" customWidth="1"/>
    <col min="11284" max="11284" width="11.7109375" style="1" bestFit="1" customWidth="1"/>
    <col min="11285" max="11286" width="12.28515625" style="1" bestFit="1" customWidth="1"/>
    <col min="11287" max="11287" width="12.140625" style="1" customWidth="1"/>
    <col min="11288" max="11288" width="12.28515625" style="1" bestFit="1" customWidth="1"/>
    <col min="11289" max="11289" width="20.5703125" style="1" customWidth="1"/>
    <col min="11290" max="11520" width="9.140625" style="1"/>
    <col min="11521" max="11521" width="4.85546875" style="1" customWidth="1"/>
    <col min="11522" max="11522" width="4.140625" style="1" customWidth="1"/>
    <col min="11523" max="11523" width="3.140625" style="1" customWidth="1"/>
    <col min="11524" max="11524" width="4.28515625" style="1" bestFit="1" customWidth="1"/>
    <col min="11525" max="11525" width="38.5703125" style="1" customWidth="1"/>
    <col min="11526" max="11526" width="6.28515625" style="1" customWidth="1"/>
    <col min="11527" max="11529" width="11.7109375" style="1" bestFit="1" customWidth="1"/>
    <col min="11530" max="11530" width="12.28515625" style="1" bestFit="1" customWidth="1"/>
    <col min="11531" max="11531" width="11.42578125" style="1" bestFit="1" customWidth="1"/>
    <col min="11532" max="11532" width="11.42578125" style="1" customWidth="1"/>
    <col min="11533" max="11533" width="11.85546875" style="1" customWidth="1"/>
    <col min="11534" max="11534" width="11.42578125" style="1" customWidth="1"/>
    <col min="11535" max="11535" width="11.7109375" style="1" bestFit="1" customWidth="1"/>
    <col min="11536" max="11538" width="10.5703125" style="1" bestFit="1" customWidth="1"/>
    <col min="11539" max="11539" width="12" style="1" bestFit="1" customWidth="1"/>
    <col min="11540" max="11540" width="11.7109375" style="1" bestFit="1" customWidth="1"/>
    <col min="11541" max="11542" width="12.28515625" style="1" bestFit="1" customWidth="1"/>
    <col min="11543" max="11543" width="12.140625" style="1" customWidth="1"/>
    <col min="11544" max="11544" width="12.28515625" style="1" bestFit="1" customWidth="1"/>
    <col min="11545" max="11545" width="20.5703125" style="1" customWidth="1"/>
    <col min="11546" max="11776" width="9.140625" style="1"/>
    <col min="11777" max="11777" width="4.85546875" style="1" customWidth="1"/>
    <col min="11778" max="11778" width="4.140625" style="1" customWidth="1"/>
    <col min="11779" max="11779" width="3.140625" style="1" customWidth="1"/>
    <col min="11780" max="11780" width="4.28515625" style="1" bestFit="1" customWidth="1"/>
    <col min="11781" max="11781" width="38.5703125" style="1" customWidth="1"/>
    <col min="11782" max="11782" width="6.28515625" style="1" customWidth="1"/>
    <col min="11783" max="11785" width="11.7109375" style="1" bestFit="1" customWidth="1"/>
    <col min="11786" max="11786" width="12.28515625" style="1" bestFit="1" customWidth="1"/>
    <col min="11787" max="11787" width="11.42578125" style="1" bestFit="1" customWidth="1"/>
    <col min="11788" max="11788" width="11.42578125" style="1" customWidth="1"/>
    <col min="11789" max="11789" width="11.85546875" style="1" customWidth="1"/>
    <col min="11790" max="11790" width="11.42578125" style="1" customWidth="1"/>
    <col min="11791" max="11791" width="11.7109375" style="1" bestFit="1" customWidth="1"/>
    <col min="11792" max="11794" width="10.5703125" style="1" bestFit="1" customWidth="1"/>
    <col min="11795" max="11795" width="12" style="1" bestFit="1" customWidth="1"/>
    <col min="11796" max="11796" width="11.7109375" style="1" bestFit="1" customWidth="1"/>
    <col min="11797" max="11798" width="12.28515625" style="1" bestFit="1" customWidth="1"/>
    <col min="11799" max="11799" width="12.140625" style="1" customWidth="1"/>
    <col min="11800" max="11800" width="12.28515625" style="1" bestFit="1" customWidth="1"/>
    <col min="11801" max="11801" width="20.5703125" style="1" customWidth="1"/>
    <col min="11802" max="12032" width="9.140625" style="1"/>
    <col min="12033" max="12033" width="4.85546875" style="1" customWidth="1"/>
    <col min="12034" max="12034" width="4.140625" style="1" customWidth="1"/>
    <col min="12035" max="12035" width="3.140625" style="1" customWidth="1"/>
    <col min="12036" max="12036" width="4.28515625" style="1" bestFit="1" customWidth="1"/>
    <col min="12037" max="12037" width="38.5703125" style="1" customWidth="1"/>
    <col min="12038" max="12038" width="6.28515625" style="1" customWidth="1"/>
    <col min="12039" max="12041" width="11.7109375" style="1" bestFit="1" customWidth="1"/>
    <col min="12042" max="12042" width="12.28515625" style="1" bestFit="1" customWidth="1"/>
    <col min="12043" max="12043" width="11.42578125" style="1" bestFit="1" customWidth="1"/>
    <col min="12044" max="12044" width="11.42578125" style="1" customWidth="1"/>
    <col min="12045" max="12045" width="11.85546875" style="1" customWidth="1"/>
    <col min="12046" max="12046" width="11.42578125" style="1" customWidth="1"/>
    <col min="12047" max="12047" width="11.7109375" style="1" bestFit="1" customWidth="1"/>
    <col min="12048" max="12050" width="10.5703125" style="1" bestFit="1" customWidth="1"/>
    <col min="12051" max="12051" width="12" style="1" bestFit="1" customWidth="1"/>
    <col min="12052" max="12052" width="11.7109375" style="1" bestFit="1" customWidth="1"/>
    <col min="12053" max="12054" width="12.28515625" style="1" bestFit="1" customWidth="1"/>
    <col min="12055" max="12055" width="12.140625" style="1" customWidth="1"/>
    <col min="12056" max="12056" width="12.28515625" style="1" bestFit="1" customWidth="1"/>
    <col min="12057" max="12057" width="20.5703125" style="1" customWidth="1"/>
    <col min="12058" max="12288" width="9.140625" style="1"/>
    <col min="12289" max="12289" width="4.85546875" style="1" customWidth="1"/>
    <col min="12290" max="12290" width="4.140625" style="1" customWidth="1"/>
    <col min="12291" max="12291" width="3.140625" style="1" customWidth="1"/>
    <col min="12292" max="12292" width="4.28515625" style="1" bestFit="1" customWidth="1"/>
    <col min="12293" max="12293" width="38.5703125" style="1" customWidth="1"/>
    <col min="12294" max="12294" width="6.28515625" style="1" customWidth="1"/>
    <col min="12295" max="12297" width="11.7109375" style="1" bestFit="1" customWidth="1"/>
    <col min="12298" max="12298" width="12.28515625" style="1" bestFit="1" customWidth="1"/>
    <col min="12299" max="12299" width="11.42578125" style="1" bestFit="1" customWidth="1"/>
    <col min="12300" max="12300" width="11.42578125" style="1" customWidth="1"/>
    <col min="12301" max="12301" width="11.85546875" style="1" customWidth="1"/>
    <col min="12302" max="12302" width="11.42578125" style="1" customWidth="1"/>
    <col min="12303" max="12303" width="11.7109375" style="1" bestFit="1" customWidth="1"/>
    <col min="12304" max="12306" width="10.5703125" style="1" bestFit="1" customWidth="1"/>
    <col min="12307" max="12307" width="12" style="1" bestFit="1" customWidth="1"/>
    <col min="12308" max="12308" width="11.7109375" style="1" bestFit="1" customWidth="1"/>
    <col min="12309" max="12310" width="12.28515625" style="1" bestFit="1" customWidth="1"/>
    <col min="12311" max="12311" width="12.140625" style="1" customWidth="1"/>
    <col min="12312" max="12312" width="12.28515625" style="1" bestFit="1" customWidth="1"/>
    <col min="12313" max="12313" width="20.5703125" style="1" customWidth="1"/>
    <col min="12314" max="12544" width="9.140625" style="1"/>
    <col min="12545" max="12545" width="4.85546875" style="1" customWidth="1"/>
    <col min="12546" max="12546" width="4.140625" style="1" customWidth="1"/>
    <col min="12547" max="12547" width="3.140625" style="1" customWidth="1"/>
    <col min="12548" max="12548" width="4.28515625" style="1" bestFit="1" customWidth="1"/>
    <col min="12549" max="12549" width="38.5703125" style="1" customWidth="1"/>
    <col min="12550" max="12550" width="6.28515625" style="1" customWidth="1"/>
    <col min="12551" max="12553" width="11.7109375" style="1" bestFit="1" customWidth="1"/>
    <col min="12554" max="12554" width="12.28515625" style="1" bestFit="1" customWidth="1"/>
    <col min="12555" max="12555" width="11.42578125" style="1" bestFit="1" customWidth="1"/>
    <col min="12556" max="12556" width="11.42578125" style="1" customWidth="1"/>
    <col min="12557" max="12557" width="11.85546875" style="1" customWidth="1"/>
    <col min="12558" max="12558" width="11.42578125" style="1" customWidth="1"/>
    <col min="12559" max="12559" width="11.7109375" style="1" bestFit="1" customWidth="1"/>
    <col min="12560" max="12562" width="10.5703125" style="1" bestFit="1" customWidth="1"/>
    <col min="12563" max="12563" width="12" style="1" bestFit="1" customWidth="1"/>
    <col min="12564" max="12564" width="11.7109375" style="1" bestFit="1" customWidth="1"/>
    <col min="12565" max="12566" width="12.28515625" style="1" bestFit="1" customWidth="1"/>
    <col min="12567" max="12567" width="12.140625" style="1" customWidth="1"/>
    <col min="12568" max="12568" width="12.28515625" style="1" bestFit="1" customWidth="1"/>
    <col min="12569" max="12569" width="20.5703125" style="1" customWidth="1"/>
    <col min="12570" max="12800" width="9.140625" style="1"/>
    <col min="12801" max="12801" width="4.85546875" style="1" customWidth="1"/>
    <col min="12802" max="12802" width="4.140625" style="1" customWidth="1"/>
    <col min="12803" max="12803" width="3.140625" style="1" customWidth="1"/>
    <col min="12804" max="12804" width="4.28515625" style="1" bestFit="1" customWidth="1"/>
    <col min="12805" max="12805" width="38.5703125" style="1" customWidth="1"/>
    <col min="12806" max="12806" width="6.28515625" style="1" customWidth="1"/>
    <col min="12807" max="12809" width="11.7109375" style="1" bestFit="1" customWidth="1"/>
    <col min="12810" max="12810" width="12.28515625" style="1" bestFit="1" customWidth="1"/>
    <col min="12811" max="12811" width="11.42578125" style="1" bestFit="1" customWidth="1"/>
    <col min="12812" max="12812" width="11.42578125" style="1" customWidth="1"/>
    <col min="12813" max="12813" width="11.85546875" style="1" customWidth="1"/>
    <col min="12814" max="12814" width="11.42578125" style="1" customWidth="1"/>
    <col min="12815" max="12815" width="11.7109375" style="1" bestFit="1" customWidth="1"/>
    <col min="12816" max="12818" width="10.5703125" style="1" bestFit="1" customWidth="1"/>
    <col min="12819" max="12819" width="12" style="1" bestFit="1" customWidth="1"/>
    <col min="12820" max="12820" width="11.7109375" style="1" bestFit="1" customWidth="1"/>
    <col min="12821" max="12822" width="12.28515625" style="1" bestFit="1" customWidth="1"/>
    <col min="12823" max="12823" width="12.140625" style="1" customWidth="1"/>
    <col min="12824" max="12824" width="12.28515625" style="1" bestFit="1" customWidth="1"/>
    <col min="12825" max="12825" width="20.5703125" style="1" customWidth="1"/>
    <col min="12826" max="13056" width="9.140625" style="1"/>
    <col min="13057" max="13057" width="4.85546875" style="1" customWidth="1"/>
    <col min="13058" max="13058" width="4.140625" style="1" customWidth="1"/>
    <col min="13059" max="13059" width="3.140625" style="1" customWidth="1"/>
    <col min="13060" max="13060" width="4.28515625" style="1" bestFit="1" customWidth="1"/>
    <col min="13061" max="13061" width="38.5703125" style="1" customWidth="1"/>
    <col min="13062" max="13062" width="6.28515625" style="1" customWidth="1"/>
    <col min="13063" max="13065" width="11.7109375" style="1" bestFit="1" customWidth="1"/>
    <col min="13066" max="13066" width="12.28515625" style="1" bestFit="1" customWidth="1"/>
    <col min="13067" max="13067" width="11.42578125" style="1" bestFit="1" customWidth="1"/>
    <col min="13068" max="13068" width="11.42578125" style="1" customWidth="1"/>
    <col min="13069" max="13069" width="11.85546875" style="1" customWidth="1"/>
    <col min="13070" max="13070" width="11.42578125" style="1" customWidth="1"/>
    <col min="13071" max="13071" width="11.7109375" style="1" bestFit="1" customWidth="1"/>
    <col min="13072" max="13074" width="10.5703125" style="1" bestFit="1" customWidth="1"/>
    <col min="13075" max="13075" width="12" style="1" bestFit="1" customWidth="1"/>
    <col min="13076" max="13076" width="11.7109375" style="1" bestFit="1" customWidth="1"/>
    <col min="13077" max="13078" width="12.28515625" style="1" bestFit="1" customWidth="1"/>
    <col min="13079" max="13079" width="12.140625" style="1" customWidth="1"/>
    <col min="13080" max="13080" width="12.28515625" style="1" bestFit="1" customWidth="1"/>
    <col min="13081" max="13081" width="20.5703125" style="1" customWidth="1"/>
    <col min="13082" max="13312" width="9.140625" style="1"/>
    <col min="13313" max="13313" width="4.85546875" style="1" customWidth="1"/>
    <col min="13314" max="13314" width="4.140625" style="1" customWidth="1"/>
    <col min="13315" max="13315" width="3.140625" style="1" customWidth="1"/>
    <col min="13316" max="13316" width="4.28515625" style="1" bestFit="1" customWidth="1"/>
    <col min="13317" max="13317" width="38.5703125" style="1" customWidth="1"/>
    <col min="13318" max="13318" width="6.28515625" style="1" customWidth="1"/>
    <col min="13319" max="13321" width="11.7109375" style="1" bestFit="1" customWidth="1"/>
    <col min="13322" max="13322" width="12.28515625" style="1" bestFit="1" customWidth="1"/>
    <col min="13323" max="13323" width="11.42578125" style="1" bestFit="1" customWidth="1"/>
    <col min="13324" max="13324" width="11.42578125" style="1" customWidth="1"/>
    <col min="13325" max="13325" width="11.85546875" style="1" customWidth="1"/>
    <col min="13326" max="13326" width="11.42578125" style="1" customWidth="1"/>
    <col min="13327" max="13327" width="11.7109375" style="1" bestFit="1" customWidth="1"/>
    <col min="13328" max="13330" width="10.5703125" style="1" bestFit="1" customWidth="1"/>
    <col min="13331" max="13331" width="12" style="1" bestFit="1" customWidth="1"/>
    <col min="13332" max="13332" width="11.7109375" style="1" bestFit="1" customWidth="1"/>
    <col min="13333" max="13334" width="12.28515625" style="1" bestFit="1" customWidth="1"/>
    <col min="13335" max="13335" width="12.140625" style="1" customWidth="1"/>
    <col min="13336" max="13336" width="12.28515625" style="1" bestFit="1" customWidth="1"/>
    <col min="13337" max="13337" width="20.5703125" style="1" customWidth="1"/>
    <col min="13338" max="13568" width="9.140625" style="1"/>
    <col min="13569" max="13569" width="4.85546875" style="1" customWidth="1"/>
    <col min="13570" max="13570" width="4.140625" style="1" customWidth="1"/>
    <col min="13571" max="13571" width="3.140625" style="1" customWidth="1"/>
    <col min="13572" max="13572" width="4.28515625" style="1" bestFit="1" customWidth="1"/>
    <col min="13573" max="13573" width="38.5703125" style="1" customWidth="1"/>
    <col min="13574" max="13574" width="6.28515625" style="1" customWidth="1"/>
    <col min="13575" max="13577" width="11.7109375" style="1" bestFit="1" customWidth="1"/>
    <col min="13578" max="13578" width="12.28515625" style="1" bestFit="1" customWidth="1"/>
    <col min="13579" max="13579" width="11.42578125" style="1" bestFit="1" customWidth="1"/>
    <col min="13580" max="13580" width="11.42578125" style="1" customWidth="1"/>
    <col min="13581" max="13581" width="11.85546875" style="1" customWidth="1"/>
    <col min="13582" max="13582" width="11.42578125" style="1" customWidth="1"/>
    <col min="13583" max="13583" width="11.7109375" style="1" bestFit="1" customWidth="1"/>
    <col min="13584" max="13586" width="10.5703125" style="1" bestFit="1" customWidth="1"/>
    <col min="13587" max="13587" width="12" style="1" bestFit="1" customWidth="1"/>
    <col min="13588" max="13588" width="11.7109375" style="1" bestFit="1" customWidth="1"/>
    <col min="13589" max="13590" width="12.28515625" style="1" bestFit="1" customWidth="1"/>
    <col min="13591" max="13591" width="12.140625" style="1" customWidth="1"/>
    <col min="13592" max="13592" width="12.28515625" style="1" bestFit="1" customWidth="1"/>
    <col min="13593" max="13593" width="20.5703125" style="1" customWidth="1"/>
    <col min="13594" max="13824" width="9.140625" style="1"/>
    <col min="13825" max="13825" width="4.85546875" style="1" customWidth="1"/>
    <col min="13826" max="13826" width="4.140625" style="1" customWidth="1"/>
    <col min="13827" max="13827" width="3.140625" style="1" customWidth="1"/>
    <col min="13828" max="13828" width="4.28515625" style="1" bestFit="1" customWidth="1"/>
    <col min="13829" max="13829" width="38.5703125" style="1" customWidth="1"/>
    <col min="13830" max="13830" width="6.28515625" style="1" customWidth="1"/>
    <col min="13831" max="13833" width="11.7109375" style="1" bestFit="1" customWidth="1"/>
    <col min="13834" max="13834" width="12.28515625" style="1" bestFit="1" customWidth="1"/>
    <col min="13835" max="13835" width="11.42578125" style="1" bestFit="1" customWidth="1"/>
    <col min="13836" max="13836" width="11.42578125" style="1" customWidth="1"/>
    <col min="13837" max="13837" width="11.85546875" style="1" customWidth="1"/>
    <col min="13838" max="13838" width="11.42578125" style="1" customWidth="1"/>
    <col min="13839" max="13839" width="11.7109375" style="1" bestFit="1" customWidth="1"/>
    <col min="13840" max="13842" width="10.5703125" style="1" bestFit="1" customWidth="1"/>
    <col min="13843" max="13843" width="12" style="1" bestFit="1" customWidth="1"/>
    <col min="13844" max="13844" width="11.7109375" style="1" bestFit="1" customWidth="1"/>
    <col min="13845" max="13846" width="12.28515625" style="1" bestFit="1" customWidth="1"/>
    <col min="13847" max="13847" width="12.140625" style="1" customWidth="1"/>
    <col min="13848" max="13848" width="12.28515625" style="1" bestFit="1" customWidth="1"/>
    <col min="13849" max="13849" width="20.5703125" style="1" customWidth="1"/>
    <col min="13850" max="14080" width="9.140625" style="1"/>
    <col min="14081" max="14081" width="4.85546875" style="1" customWidth="1"/>
    <col min="14082" max="14082" width="4.140625" style="1" customWidth="1"/>
    <col min="14083" max="14083" width="3.140625" style="1" customWidth="1"/>
    <col min="14084" max="14084" width="4.28515625" style="1" bestFit="1" customWidth="1"/>
    <col min="14085" max="14085" width="38.5703125" style="1" customWidth="1"/>
    <col min="14086" max="14086" width="6.28515625" style="1" customWidth="1"/>
    <col min="14087" max="14089" width="11.7109375" style="1" bestFit="1" customWidth="1"/>
    <col min="14090" max="14090" width="12.28515625" style="1" bestFit="1" customWidth="1"/>
    <col min="14091" max="14091" width="11.42578125" style="1" bestFit="1" customWidth="1"/>
    <col min="14092" max="14092" width="11.42578125" style="1" customWidth="1"/>
    <col min="14093" max="14093" width="11.85546875" style="1" customWidth="1"/>
    <col min="14094" max="14094" width="11.42578125" style="1" customWidth="1"/>
    <col min="14095" max="14095" width="11.7109375" style="1" bestFit="1" customWidth="1"/>
    <col min="14096" max="14098" width="10.5703125" style="1" bestFit="1" customWidth="1"/>
    <col min="14099" max="14099" width="12" style="1" bestFit="1" customWidth="1"/>
    <col min="14100" max="14100" width="11.7109375" style="1" bestFit="1" customWidth="1"/>
    <col min="14101" max="14102" width="12.28515625" style="1" bestFit="1" customWidth="1"/>
    <col min="14103" max="14103" width="12.140625" style="1" customWidth="1"/>
    <col min="14104" max="14104" width="12.28515625" style="1" bestFit="1" customWidth="1"/>
    <col min="14105" max="14105" width="20.5703125" style="1" customWidth="1"/>
    <col min="14106" max="14336" width="9.140625" style="1"/>
    <col min="14337" max="14337" width="4.85546875" style="1" customWidth="1"/>
    <col min="14338" max="14338" width="4.140625" style="1" customWidth="1"/>
    <col min="14339" max="14339" width="3.140625" style="1" customWidth="1"/>
    <col min="14340" max="14340" width="4.28515625" style="1" bestFit="1" customWidth="1"/>
    <col min="14341" max="14341" width="38.5703125" style="1" customWidth="1"/>
    <col min="14342" max="14342" width="6.28515625" style="1" customWidth="1"/>
    <col min="14343" max="14345" width="11.7109375" style="1" bestFit="1" customWidth="1"/>
    <col min="14346" max="14346" width="12.28515625" style="1" bestFit="1" customWidth="1"/>
    <col min="14347" max="14347" width="11.42578125" style="1" bestFit="1" customWidth="1"/>
    <col min="14348" max="14348" width="11.42578125" style="1" customWidth="1"/>
    <col min="14349" max="14349" width="11.85546875" style="1" customWidth="1"/>
    <col min="14350" max="14350" width="11.42578125" style="1" customWidth="1"/>
    <col min="14351" max="14351" width="11.7109375" style="1" bestFit="1" customWidth="1"/>
    <col min="14352" max="14354" width="10.5703125" style="1" bestFit="1" customWidth="1"/>
    <col min="14355" max="14355" width="12" style="1" bestFit="1" customWidth="1"/>
    <col min="14356" max="14356" width="11.7109375" style="1" bestFit="1" customWidth="1"/>
    <col min="14357" max="14358" width="12.28515625" style="1" bestFit="1" customWidth="1"/>
    <col min="14359" max="14359" width="12.140625" style="1" customWidth="1"/>
    <col min="14360" max="14360" width="12.28515625" style="1" bestFit="1" customWidth="1"/>
    <col min="14361" max="14361" width="20.5703125" style="1" customWidth="1"/>
    <col min="14362" max="14592" width="9.140625" style="1"/>
    <col min="14593" max="14593" width="4.85546875" style="1" customWidth="1"/>
    <col min="14594" max="14594" width="4.140625" style="1" customWidth="1"/>
    <col min="14595" max="14595" width="3.140625" style="1" customWidth="1"/>
    <col min="14596" max="14596" width="4.28515625" style="1" bestFit="1" customWidth="1"/>
    <col min="14597" max="14597" width="38.5703125" style="1" customWidth="1"/>
    <col min="14598" max="14598" width="6.28515625" style="1" customWidth="1"/>
    <col min="14599" max="14601" width="11.7109375" style="1" bestFit="1" customWidth="1"/>
    <col min="14602" max="14602" width="12.28515625" style="1" bestFit="1" customWidth="1"/>
    <col min="14603" max="14603" width="11.42578125" style="1" bestFit="1" customWidth="1"/>
    <col min="14604" max="14604" width="11.42578125" style="1" customWidth="1"/>
    <col min="14605" max="14605" width="11.85546875" style="1" customWidth="1"/>
    <col min="14606" max="14606" width="11.42578125" style="1" customWidth="1"/>
    <col min="14607" max="14607" width="11.7109375" style="1" bestFit="1" customWidth="1"/>
    <col min="14608" max="14610" width="10.5703125" style="1" bestFit="1" customWidth="1"/>
    <col min="14611" max="14611" width="12" style="1" bestFit="1" customWidth="1"/>
    <col min="14612" max="14612" width="11.7109375" style="1" bestFit="1" customWidth="1"/>
    <col min="14613" max="14614" width="12.28515625" style="1" bestFit="1" customWidth="1"/>
    <col min="14615" max="14615" width="12.140625" style="1" customWidth="1"/>
    <col min="14616" max="14616" width="12.28515625" style="1" bestFit="1" customWidth="1"/>
    <col min="14617" max="14617" width="20.5703125" style="1" customWidth="1"/>
    <col min="14618" max="14848" width="9.140625" style="1"/>
    <col min="14849" max="14849" width="4.85546875" style="1" customWidth="1"/>
    <col min="14850" max="14850" width="4.140625" style="1" customWidth="1"/>
    <col min="14851" max="14851" width="3.140625" style="1" customWidth="1"/>
    <col min="14852" max="14852" width="4.28515625" style="1" bestFit="1" customWidth="1"/>
    <col min="14853" max="14853" width="38.5703125" style="1" customWidth="1"/>
    <col min="14854" max="14854" width="6.28515625" style="1" customWidth="1"/>
    <col min="14855" max="14857" width="11.7109375" style="1" bestFit="1" customWidth="1"/>
    <col min="14858" max="14858" width="12.28515625" style="1" bestFit="1" customWidth="1"/>
    <col min="14859" max="14859" width="11.42578125" style="1" bestFit="1" customWidth="1"/>
    <col min="14860" max="14860" width="11.42578125" style="1" customWidth="1"/>
    <col min="14861" max="14861" width="11.85546875" style="1" customWidth="1"/>
    <col min="14862" max="14862" width="11.42578125" style="1" customWidth="1"/>
    <col min="14863" max="14863" width="11.7109375" style="1" bestFit="1" customWidth="1"/>
    <col min="14864" max="14866" width="10.5703125" style="1" bestFit="1" customWidth="1"/>
    <col min="14867" max="14867" width="12" style="1" bestFit="1" customWidth="1"/>
    <col min="14868" max="14868" width="11.7109375" style="1" bestFit="1" customWidth="1"/>
    <col min="14869" max="14870" width="12.28515625" style="1" bestFit="1" customWidth="1"/>
    <col min="14871" max="14871" width="12.140625" style="1" customWidth="1"/>
    <col min="14872" max="14872" width="12.28515625" style="1" bestFit="1" customWidth="1"/>
    <col min="14873" max="14873" width="20.5703125" style="1" customWidth="1"/>
    <col min="14874" max="15104" width="9.140625" style="1"/>
    <col min="15105" max="15105" width="4.85546875" style="1" customWidth="1"/>
    <col min="15106" max="15106" width="4.140625" style="1" customWidth="1"/>
    <col min="15107" max="15107" width="3.140625" style="1" customWidth="1"/>
    <col min="15108" max="15108" width="4.28515625" style="1" bestFit="1" customWidth="1"/>
    <col min="15109" max="15109" width="38.5703125" style="1" customWidth="1"/>
    <col min="15110" max="15110" width="6.28515625" style="1" customWidth="1"/>
    <col min="15111" max="15113" width="11.7109375" style="1" bestFit="1" customWidth="1"/>
    <col min="15114" max="15114" width="12.28515625" style="1" bestFit="1" customWidth="1"/>
    <col min="15115" max="15115" width="11.42578125" style="1" bestFit="1" customWidth="1"/>
    <col min="15116" max="15116" width="11.42578125" style="1" customWidth="1"/>
    <col min="15117" max="15117" width="11.85546875" style="1" customWidth="1"/>
    <col min="15118" max="15118" width="11.42578125" style="1" customWidth="1"/>
    <col min="15119" max="15119" width="11.7109375" style="1" bestFit="1" customWidth="1"/>
    <col min="15120" max="15122" width="10.5703125" style="1" bestFit="1" customWidth="1"/>
    <col min="15123" max="15123" width="12" style="1" bestFit="1" customWidth="1"/>
    <col min="15124" max="15124" width="11.7109375" style="1" bestFit="1" customWidth="1"/>
    <col min="15125" max="15126" width="12.28515625" style="1" bestFit="1" customWidth="1"/>
    <col min="15127" max="15127" width="12.140625" style="1" customWidth="1"/>
    <col min="15128" max="15128" width="12.28515625" style="1" bestFit="1" customWidth="1"/>
    <col min="15129" max="15129" width="20.5703125" style="1" customWidth="1"/>
    <col min="15130" max="15360" width="9.140625" style="1"/>
    <col min="15361" max="15361" width="4.85546875" style="1" customWidth="1"/>
    <col min="15362" max="15362" width="4.140625" style="1" customWidth="1"/>
    <col min="15363" max="15363" width="3.140625" style="1" customWidth="1"/>
    <col min="15364" max="15364" width="4.28515625" style="1" bestFit="1" customWidth="1"/>
    <col min="15365" max="15365" width="38.5703125" style="1" customWidth="1"/>
    <col min="15366" max="15366" width="6.28515625" style="1" customWidth="1"/>
    <col min="15367" max="15369" width="11.7109375" style="1" bestFit="1" customWidth="1"/>
    <col min="15370" max="15370" width="12.28515625" style="1" bestFit="1" customWidth="1"/>
    <col min="15371" max="15371" width="11.42578125" style="1" bestFit="1" customWidth="1"/>
    <col min="15372" max="15372" width="11.42578125" style="1" customWidth="1"/>
    <col min="15373" max="15373" width="11.85546875" style="1" customWidth="1"/>
    <col min="15374" max="15374" width="11.42578125" style="1" customWidth="1"/>
    <col min="15375" max="15375" width="11.7109375" style="1" bestFit="1" customWidth="1"/>
    <col min="15376" max="15378" width="10.5703125" style="1" bestFit="1" customWidth="1"/>
    <col min="15379" max="15379" width="12" style="1" bestFit="1" customWidth="1"/>
    <col min="15380" max="15380" width="11.7109375" style="1" bestFit="1" customWidth="1"/>
    <col min="15381" max="15382" width="12.28515625" style="1" bestFit="1" customWidth="1"/>
    <col min="15383" max="15383" width="12.140625" style="1" customWidth="1"/>
    <col min="15384" max="15384" width="12.28515625" style="1" bestFit="1" customWidth="1"/>
    <col min="15385" max="15385" width="20.5703125" style="1" customWidth="1"/>
    <col min="15386" max="15616" width="9.140625" style="1"/>
    <col min="15617" max="15617" width="4.85546875" style="1" customWidth="1"/>
    <col min="15618" max="15618" width="4.140625" style="1" customWidth="1"/>
    <col min="15619" max="15619" width="3.140625" style="1" customWidth="1"/>
    <col min="15620" max="15620" width="4.28515625" style="1" bestFit="1" customWidth="1"/>
    <col min="15621" max="15621" width="38.5703125" style="1" customWidth="1"/>
    <col min="15622" max="15622" width="6.28515625" style="1" customWidth="1"/>
    <col min="15623" max="15625" width="11.7109375" style="1" bestFit="1" customWidth="1"/>
    <col min="15626" max="15626" width="12.28515625" style="1" bestFit="1" customWidth="1"/>
    <col min="15627" max="15627" width="11.42578125" style="1" bestFit="1" customWidth="1"/>
    <col min="15628" max="15628" width="11.42578125" style="1" customWidth="1"/>
    <col min="15629" max="15629" width="11.85546875" style="1" customWidth="1"/>
    <col min="15630" max="15630" width="11.42578125" style="1" customWidth="1"/>
    <col min="15631" max="15631" width="11.7109375" style="1" bestFit="1" customWidth="1"/>
    <col min="15632" max="15634" width="10.5703125" style="1" bestFit="1" customWidth="1"/>
    <col min="15635" max="15635" width="12" style="1" bestFit="1" customWidth="1"/>
    <col min="15636" max="15636" width="11.7109375" style="1" bestFit="1" customWidth="1"/>
    <col min="15637" max="15638" width="12.28515625" style="1" bestFit="1" customWidth="1"/>
    <col min="15639" max="15639" width="12.140625" style="1" customWidth="1"/>
    <col min="15640" max="15640" width="12.28515625" style="1" bestFit="1" customWidth="1"/>
    <col min="15641" max="15641" width="20.5703125" style="1" customWidth="1"/>
    <col min="15642" max="15872" width="9.140625" style="1"/>
    <col min="15873" max="15873" width="4.85546875" style="1" customWidth="1"/>
    <col min="15874" max="15874" width="4.140625" style="1" customWidth="1"/>
    <col min="15875" max="15875" width="3.140625" style="1" customWidth="1"/>
    <col min="15876" max="15876" width="4.28515625" style="1" bestFit="1" customWidth="1"/>
    <col min="15877" max="15877" width="38.5703125" style="1" customWidth="1"/>
    <col min="15878" max="15878" width="6.28515625" style="1" customWidth="1"/>
    <col min="15879" max="15881" width="11.7109375" style="1" bestFit="1" customWidth="1"/>
    <col min="15882" max="15882" width="12.28515625" style="1" bestFit="1" customWidth="1"/>
    <col min="15883" max="15883" width="11.42578125" style="1" bestFit="1" customWidth="1"/>
    <col min="15884" max="15884" width="11.42578125" style="1" customWidth="1"/>
    <col min="15885" max="15885" width="11.85546875" style="1" customWidth="1"/>
    <col min="15886" max="15886" width="11.42578125" style="1" customWidth="1"/>
    <col min="15887" max="15887" width="11.7109375" style="1" bestFit="1" customWidth="1"/>
    <col min="15888" max="15890" width="10.5703125" style="1" bestFit="1" customWidth="1"/>
    <col min="15891" max="15891" width="12" style="1" bestFit="1" customWidth="1"/>
    <col min="15892" max="15892" width="11.7109375" style="1" bestFit="1" customWidth="1"/>
    <col min="15893" max="15894" width="12.28515625" style="1" bestFit="1" customWidth="1"/>
    <col min="15895" max="15895" width="12.140625" style="1" customWidth="1"/>
    <col min="15896" max="15896" width="12.28515625" style="1" bestFit="1" customWidth="1"/>
    <col min="15897" max="15897" width="20.5703125" style="1" customWidth="1"/>
    <col min="15898" max="16128" width="9.140625" style="1"/>
    <col min="16129" max="16129" width="4.85546875" style="1" customWidth="1"/>
    <col min="16130" max="16130" width="4.140625" style="1" customWidth="1"/>
    <col min="16131" max="16131" width="3.140625" style="1" customWidth="1"/>
    <col min="16132" max="16132" width="4.28515625" style="1" bestFit="1" customWidth="1"/>
    <col min="16133" max="16133" width="38.5703125" style="1" customWidth="1"/>
    <col min="16134" max="16134" width="6.28515625" style="1" customWidth="1"/>
    <col min="16135" max="16137" width="11.7109375" style="1" bestFit="1" customWidth="1"/>
    <col min="16138" max="16138" width="12.28515625" style="1" bestFit="1" customWidth="1"/>
    <col min="16139" max="16139" width="11.42578125" style="1" bestFit="1" customWidth="1"/>
    <col min="16140" max="16140" width="11.42578125" style="1" customWidth="1"/>
    <col min="16141" max="16141" width="11.85546875" style="1" customWidth="1"/>
    <col min="16142" max="16142" width="11.42578125" style="1" customWidth="1"/>
    <col min="16143" max="16143" width="11.7109375" style="1" bestFit="1" customWidth="1"/>
    <col min="16144" max="16146" width="10.5703125" style="1" bestFit="1" customWidth="1"/>
    <col min="16147" max="16147" width="12" style="1" bestFit="1" customWidth="1"/>
    <col min="16148" max="16148" width="11.7109375" style="1" bestFit="1" customWidth="1"/>
    <col min="16149" max="16150" width="12.28515625" style="1" bestFit="1" customWidth="1"/>
    <col min="16151" max="16151" width="12.140625" style="1" customWidth="1"/>
    <col min="16152" max="16152" width="12.28515625" style="1" bestFit="1" customWidth="1"/>
    <col min="16153" max="16153" width="20.5703125" style="1" customWidth="1"/>
    <col min="16154" max="16384" width="9.140625" style="1"/>
  </cols>
  <sheetData>
    <row r="1" spans="1:26" ht="15.75" x14ac:dyDescent="0.25">
      <c r="Y1" s="4" t="s">
        <v>0</v>
      </c>
      <c r="Z1" s="4"/>
    </row>
    <row r="3" spans="1:26" ht="38.25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6" ht="11.25" thickBot="1" x14ac:dyDescent="0.3">
      <c r="A4" s="6"/>
      <c r="B4" s="6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Y4" s="7" t="s">
        <v>2</v>
      </c>
    </row>
    <row r="5" spans="1:26" ht="22.5" customHeight="1" x14ac:dyDescent="0.25">
      <c r="A5" s="9" t="s">
        <v>3</v>
      </c>
      <c r="B5" s="10" t="s">
        <v>4</v>
      </c>
      <c r="C5" s="10" t="s">
        <v>5</v>
      </c>
      <c r="D5" s="10" t="s">
        <v>6</v>
      </c>
      <c r="E5" s="11" t="s">
        <v>7</v>
      </c>
      <c r="F5" s="11" t="s">
        <v>8</v>
      </c>
      <c r="G5" s="12" t="s">
        <v>9</v>
      </c>
      <c r="H5" s="12"/>
      <c r="I5" s="12"/>
      <c r="J5" s="12" t="s">
        <v>10</v>
      </c>
      <c r="K5" s="12"/>
      <c r="L5" s="12"/>
      <c r="M5" s="12" t="s">
        <v>11</v>
      </c>
      <c r="N5" s="12"/>
      <c r="O5" s="12"/>
      <c r="P5" s="11" t="s">
        <v>12</v>
      </c>
      <c r="Q5" s="11"/>
      <c r="R5" s="11"/>
      <c r="S5" s="12" t="s">
        <v>13</v>
      </c>
      <c r="T5" s="12"/>
      <c r="U5" s="12"/>
      <c r="V5" s="12" t="s">
        <v>14</v>
      </c>
      <c r="W5" s="12"/>
      <c r="X5" s="12"/>
      <c r="Y5" s="13" t="s">
        <v>15</v>
      </c>
    </row>
    <row r="6" spans="1:26" ht="18.75" customHeight="1" x14ac:dyDescent="0.25">
      <c r="A6" s="14"/>
      <c r="B6" s="15"/>
      <c r="C6" s="15"/>
      <c r="D6" s="15"/>
      <c r="E6" s="16"/>
      <c r="F6" s="16"/>
      <c r="G6" s="17" t="s">
        <v>16</v>
      </c>
      <c r="H6" s="17" t="s">
        <v>17</v>
      </c>
      <c r="I6" s="17"/>
      <c r="J6" s="17" t="s">
        <v>16</v>
      </c>
      <c r="K6" s="17" t="s">
        <v>17</v>
      </c>
      <c r="L6" s="17"/>
      <c r="M6" s="17" t="s">
        <v>16</v>
      </c>
      <c r="N6" s="17" t="s">
        <v>17</v>
      </c>
      <c r="O6" s="17"/>
      <c r="P6" s="17" t="s">
        <v>16</v>
      </c>
      <c r="Q6" s="17" t="s">
        <v>17</v>
      </c>
      <c r="R6" s="17"/>
      <c r="S6" s="17" t="s">
        <v>16</v>
      </c>
      <c r="T6" s="17" t="s">
        <v>17</v>
      </c>
      <c r="U6" s="17"/>
      <c r="V6" s="17" t="s">
        <v>16</v>
      </c>
      <c r="W6" s="17" t="s">
        <v>17</v>
      </c>
      <c r="X6" s="17"/>
      <c r="Y6" s="18" t="s">
        <v>18</v>
      </c>
    </row>
    <row r="7" spans="1:26" ht="46.5" customHeight="1" x14ac:dyDescent="0.25">
      <c r="A7" s="14"/>
      <c r="B7" s="15"/>
      <c r="C7" s="15"/>
      <c r="D7" s="15"/>
      <c r="E7" s="16"/>
      <c r="F7" s="16"/>
      <c r="G7" s="17"/>
      <c r="H7" s="19" t="s">
        <v>19</v>
      </c>
      <c r="I7" s="19" t="s">
        <v>20</v>
      </c>
      <c r="J7" s="17"/>
      <c r="K7" s="19" t="s">
        <v>19</v>
      </c>
      <c r="L7" s="19" t="s">
        <v>20</v>
      </c>
      <c r="M7" s="17"/>
      <c r="N7" s="19" t="s">
        <v>19</v>
      </c>
      <c r="O7" s="19" t="s">
        <v>20</v>
      </c>
      <c r="P7" s="17"/>
      <c r="Q7" s="19" t="s">
        <v>19</v>
      </c>
      <c r="R7" s="19" t="s">
        <v>20</v>
      </c>
      <c r="S7" s="17"/>
      <c r="T7" s="19" t="s">
        <v>19</v>
      </c>
      <c r="U7" s="19" t="s">
        <v>20</v>
      </c>
      <c r="V7" s="17"/>
      <c r="W7" s="19" t="s">
        <v>19</v>
      </c>
      <c r="X7" s="19" t="s">
        <v>20</v>
      </c>
      <c r="Y7" s="18"/>
    </row>
    <row r="8" spans="1:26" ht="12.75" customHeight="1" x14ac:dyDescent="0.25">
      <c r="A8" s="20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  <c r="X8" s="21">
        <v>24</v>
      </c>
      <c r="Y8" s="22">
        <v>22</v>
      </c>
    </row>
    <row r="9" spans="1:26" x14ac:dyDescent="0.25">
      <c r="A9" s="20">
        <v>2000</v>
      </c>
      <c r="B9" s="21" t="s">
        <v>21</v>
      </c>
      <c r="C9" s="21" t="s">
        <v>21</v>
      </c>
      <c r="D9" s="21" t="s">
        <v>21</v>
      </c>
      <c r="E9" s="23" t="s">
        <v>22</v>
      </c>
      <c r="F9" s="23"/>
      <c r="G9" s="23">
        <f t="shared" ref="G9:N9" si="0">SUM(G10+G99+G122+G271+G353+G432+G449+G546+G625+G682)</f>
        <v>3149792.7</v>
      </c>
      <c r="H9" s="23">
        <f t="shared" si="0"/>
        <v>2161413.8000000003</v>
      </c>
      <c r="I9" s="23">
        <f t="shared" si="0"/>
        <v>1429378.9</v>
      </c>
      <c r="J9" s="23">
        <f t="shared" si="0"/>
        <v>2887703.8000000003</v>
      </c>
      <c r="K9" s="23">
        <f t="shared" si="0"/>
        <v>2673072.2999999998</v>
      </c>
      <c r="L9" s="23">
        <f t="shared" si="0"/>
        <v>1006931.5000000001</v>
      </c>
      <c r="M9" s="23">
        <f t="shared" si="0"/>
        <v>3340941.7</v>
      </c>
      <c r="N9" s="23">
        <f t="shared" si="0"/>
        <v>3040941.7</v>
      </c>
      <c r="O9" s="23">
        <f>SUM(O10+O99+O122+O271+O353+O432+O449+O546+O625+O682)</f>
        <v>1205000</v>
      </c>
      <c r="P9" s="23">
        <f>SUM(M9-J9)</f>
        <v>453237.89999999991</v>
      </c>
      <c r="Q9" s="23">
        <f>SUM(N9-K9)</f>
        <v>367869.40000000037</v>
      </c>
      <c r="R9" s="23">
        <f>SUM(O9-L9)</f>
        <v>198068.49999999988</v>
      </c>
      <c r="S9" s="23">
        <f t="shared" ref="S9:X9" si="1">SUM(S10+S99+S122+S271+S353+S432+S449+S546+S625+S682)</f>
        <v>3361384.4</v>
      </c>
      <c r="T9" s="23">
        <f t="shared" si="1"/>
        <v>3123384.4</v>
      </c>
      <c r="U9" s="23">
        <f t="shared" si="1"/>
        <v>1168000</v>
      </c>
      <c r="V9" s="23">
        <f t="shared" si="1"/>
        <v>3389964.4</v>
      </c>
      <c r="W9" s="23">
        <f t="shared" si="1"/>
        <v>3179964.4</v>
      </c>
      <c r="X9" s="23">
        <f t="shared" si="1"/>
        <v>1158000</v>
      </c>
      <c r="Y9" s="24"/>
    </row>
    <row r="10" spans="1:26" ht="21" x14ac:dyDescent="0.25">
      <c r="A10" s="20" t="s">
        <v>23</v>
      </c>
      <c r="B10" s="21" t="s">
        <v>24</v>
      </c>
      <c r="C10" s="21" t="s">
        <v>25</v>
      </c>
      <c r="D10" s="21" t="s">
        <v>25</v>
      </c>
      <c r="E10" s="23" t="s">
        <v>26</v>
      </c>
      <c r="F10" s="23"/>
      <c r="G10" s="23">
        <f>SUM(G12+G57+G65+G75)</f>
        <v>616106.9</v>
      </c>
      <c r="H10" s="23">
        <f>SUM(H12+H57+H65+H75)</f>
        <v>436574.20000000007</v>
      </c>
      <c r="I10" s="23">
        <f t="shared" ref="I10:N10" si="2">SUM(I12+I57+I65+I75)</f>
        <v>179532.69999999998</v>
      </c>
      <c r="J10" s="23">
        <f t="shared" si="2"/>
        <v>606901.69999999995</v>
      </c>
      <c r="K10" s="23">
        <f t="shared" si="2"/>
        <v>523242.3</v>
      </c>
      <c r="L10" s="23">
        <f t="shared" si="2"/>
        <v>83659.399999999994</v>
      </c>
      <c r="M10" s="23">
        <f t="shared" si="2"/>
        <v>674300</v>
      </c>
      <c r="N10" s="23">
        <f t="shared" si="2"/>
        <v>569300</v>
      </c>
      <c r="O10" s="23">
        <f>SUM(O12+O57+O65+O75)</f>
        <v>105000</v>
      </c>
      <c r="P10" s="23">
        <f>SUM(M10-J10)</f>
        <v>67398.300000000047</v>
      </c>
      <c r="Q10" s="23">
        <f t="shared" ref="Q10:Q73" si="3">SUM(N10-K10)</f>
        <v>46057.700000000012</v>
      </c>
      <c r="R10" s="23">
        <f t="shared" ref="R10:R73" si="4">SUM(O10-L10)</f>
        <v>21340.600000000006</v>
      </c>
      <c r="S10" s="23">
        <f t="shared" ref="S10:X10" si="5">SUM(S12+S57+S65+S75)</f>
        <v>621300</v>
      </c>
      <c r="T10" s="23">
        <f t="shared" si="5"/>
        <v>586300</v>
      </c>
      <c r="U10" s="23">
        <f t="shared" si="5"/>
        <v>35000</v>
      </c>
      <c r="V10" s="23">
        <f t="shared" si="5"/>
        <v>624300</v>
      </c>
      <c r="W10" s="23">
        <f t="shared" si="5"/>
        <v>589300</v>
      </c>
      <c r="X10" s="23">
        <f t="shared" si="5"/>
        <v>35000</v>
      </c>
      <c r="Y10" s="24"/>
    </row>
    <row r="11" spans="1:26" ht="12.75" customHeight="1" x14ac:dyDescent="0.25">
      <c r="A11" s="25"/>
      <c r="B11" s="26"/>
      <c r="C11" s="26"/>
      <c r="D11" s="27"/>
      <c r="E11" s="28" t="s">
        <v>17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3"/>
      <c r="Q11" s="23"/>
      <c r="R11" s="23"/>
      <c r="S11" s="27"/>
      <c r="T11" s="27"/>
      <c r="U11" s="27"/>
      <c r="V11" s="27"/>
      <c r="W11" s="27"/>
      <c r="X11" s="27"/>
      <c r="Y11" s="24"/>
    </row>
    <row r="12" spans="1:26" ht="48" customHeight="1" x14ac:dyDescent="0.25">
      <c r="A12" s="20" t="s">
        <v>27</v>
      </c>
      <c r="B12" s="21" t="s">
        <v>24</v>
      </c>
      <c r="C12" s="21" t="s">
        <v>28</v>
      </c>
      <c r="D12" s="21" t="s">
        <v>25</v>
      </c>
      <c r="E12" s="29" t="s">
        <v>29</v>
      </c>
      <c r="F12" s="29"/>
      <c r="G12" s="29">
        <f t="shared" ref="G12:O12" si="6">SUM(G14)</f>
        <v>533883.4</v>
      </c>
      <c r="H12" s="29">
        <f t="shared" si="6"/>
        <v>364720.20000000007</v>
      </c>
      <c r="I12" s="29">
        <f t="shared" si="6"/>
        <v>169163.19999999998</v>
      </c>
      <c r="J12" s="29">
        <f t="shared" si="6"/>
        <v>449242.69999999995</v>
      </c>
      <c r="K12" s="29">
        <f t="shared" si="6"/>
        <v>417051.1</v>
      </c>
      <c r="L12" s="29">
        <f t="shared" si="6"/>
        <v>32191.599999999999</v>
      </c>
      <c r="M12" s="29">
        <f t="shared" si="6"/>
        <v>545870</v>
      </c>
      <c r="N12" s="29">
        <f t="shared" si="6"/>
        <v>455870</v>
      </c>
      <c r="O12" s="29">
        <f>SUM(O14)</f>
        <v>90000</v>
      </c>
      <c r="P12" s="23">
        <f>SUM(M12-J12)</f>
        <v>96627.300000000047</v>
      </c>
      <c r="Q12" s="23">
        <f>SUM(N12-K12)</f>
        <v>38818.900000000023</v>
      </c>
      <c r="R12" s="23">
        <f>SUM(O12-L12)</f>
        <v>57808.4</v>
      </c>
      <c r="S12" s="29">
        <f t="shared" ref="S12:X12" si="7">SUM(S14)</f>
        <v>475870</v>
      </c>
      <c r="T12" s="29">
        <f t="shared" si="7"/>
        <v>470870</v>
      </c>
      <c r="U12" s="29">
        <f t="shared" si="7"/>
        <v>5000</v>
      </c>
      <c r="V12" s="29">
        <f t="shared" si="7"/>
        <v>475870</v>
      </c>
      <c r="W12" s="29">
        <f t="shared" si="7"/>
        <v>470870</v>
      </c>
      <c r="X12" s="29">
        <f t="shared" si="7"/>
        <v>5000</v>
      </c>
      <c r="Y12" s="24"/>
    </row>
    <row r="13" spans="1:26" ht="12.75" customHeight="1" x14ac:dyDescent="0.25">
      <c r="A13" s="25"/>
      <c r="B13" s="26"/>
      <c r="C13" s="26"/>
      <c r="D13" s="27"/>
      <c r="E13" s="28" t="s">
        <v>30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3"/>
      <c r="Q13" s="23"/>
      <c r="R13" s="23"/>
      <c r="S13" s="27"/>
      <c r="T13" s="27"/>
      <c r="U13" s="27"/>
      <c r="V13" s="27"/>
      <c r="W13" s="27"/>
      <c r="X13" s="27"/>
      <c r="Y13" s="24"/>
    </row>
    <row r="14" spans="1:26" ht="21" x14ac:dyDescent="0.25">
      <c r="A14" s="20" t="s">
        <v>31</v>
      </c>
      <c r="B14" s="21" t="s">
        <v>24</v>
      </c>
      <c r="C14" s="21" t="s">
        <v>28</v>
      </c>
      <c r="D14" s="21" t="s">
        <v>28</v>
      </c>
      <c r="E14" s="28" t="s">
        <v>32</v>
      </c>
      <c r="F14" s="27"/>
      <c r="G14" s="27">
        <f>H14+I14</f>
        <v>533883.4</v>
      </c>
      <c r="H14" s="27">
        <f>SUM(H17:H50)</f>
        <v>364720.20000000007</v>
      </c>
      <c r="I14" s="27">
        <f>I46+I47+I48+I49+I50</f>
        <v>169163.19999999998</v>
      </c>
      <c r="J14" s="27">
        <f>K14+L14</f>
        <v>449242.69999999995</v>
      </c>
      <c r="K14" s="27">
        <f>SUM(K17:K50)</f>
        <v>417051.1</v>
      </c>
      <c r="L14" s="27">
        <f>L46+L47+L48+L49+L50+L45</f>
        <v>32191.599999999999</v>
      </c>
      <c r="M14" s="27">
        <f>N14+O14</f>
        <v>545870</v>
      </c>
      <c r="N14" s="27">
        <f>SUM(N17:N50)</f>
        <v>455870</v>
      </c>
      <c r="O14" s="27">
        <f>O46+O47+O48+O49+O50</f>
        <v>90000</v>
      </c>
      <c r="P14" s="23">
        <f>SUM(M14-J14)</f>
        <v>96627.300000000047</v>
      </c>
      <c r="Q14" s="23">
        <f t="shared" si="3"/>
        <v>38818.900000000023</v>
      </c>
      <c r="R14" s="23">
        <f>SUM(O14-L14)</f>
        <v>57808.4</v>
      </c>
      <c r="S14" s="27">
        <f>T14+U14</f>
        <v>475870</v>
      </c>
      <c r="T14" s="27">
        <f>SUM(T17:T50)</f>
        <v>470870</v>
      </c>
      <c r="U14" s="27">
        <f>U46+U47+U48+U49+U50</f>
        <v>5000</v>
      </c>
      <c r="V14" s="27">
        <f>W14+X14</f>
        <v>475870</v>
      </c>
      <c r="W14" s="27">
        <f>SUM(W17:W50)</f>
        <v>470870</v>
      </c>
      <c r="X14" s="27">
        <f>X46+X47+X48+X49+X50</f>
        <v>5000</v>
      </c>
      <c r="Y14" s="24"/>
    </row>
    <row r="15" spans="1:26" ht="12.75" customHeight="1" x14ac:dyDescent="0.25">
      <c r="A15" s="25"/>
      <c r="B15" s="26"/>
      <c r="C15" s="26"/>
      <c r="D15" s="27"/>
      <c r="E15" s="28" t="s">
        <v>17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3"/>
      <c r="Q15" s="23"/>
      <c r="R15" s="23"/>
      <c r="S15" s="27"/>
      <c r="T15" s="27"/>
      <c r="U15" s="27"/>
      <c r="V15" s="27"/>
      <c r="W15" s="27"/>
      <c r="X15" s="27"/>
      <c r="Y15" s="24"/>
    </row>
    <row r="16" spans="1:26" x14ac:dyDescent="0.25">
      <c r="A16" s="25"/>
      <c r="B16" s="26"/>
      <c r="C16" s="26"/>
      <c r="D16" s="27"/>
      <c r="E16" s="29" t="s">
        <v>33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3">
        <f t="shared" ref="P16:Q74" si="8">SUM(M16-J16)</f>
        <v>0</v>
      </c>
      <c r="Q16" s="23">
        <f t="shared" si="3"/>
        <v>0</v>
      </c>
      <c r="R16" s="23">
        <f t="shared" si="4"/>
        <v>0</v>
      </c>
      <c r="S16" s="30"/>
      <c r="T16" s="30"/>
      <c r="U16" s="30"/>
      <c r="V16" s="30"/>
      <c r="W16" s="30"/>
      <c r="X16" s="30"/>
      <c r="Y16" s="24"/>
    </row>
    <row r="17" spans="1:25" ht="15.75" customHeight="1" x14ac:dyDescent="0.25">
      <c r="A17" s="25"/>
      <c r="B17" s="26"/>
      <c r="C17" s="26"/>
      <c r="D17" s="27"/>
      <c r="E17" s="28" t="s">
        <v>34</v>
      </c>
      <c r="F17" s="21" t="s">
        <v>35</v>
      </c>
      <c r="G17" s="27">
        <f>H17+I17</f>
        <v>300564.2</v>
      </c>
      <c r="H17" s="27">
        <v>300564.2</v>
      </c>
      <c r="I17" s="27"/>
      <c r="J17" s="27">
        <f>K17+L17</f>
        <v>324505.40000000002</v>
      </c>
      <c r="K17" s="27">
        <v>324505.40000000002</v>
      </c>
      <c r="L17" s="27"/>
      <c r="M17" s="27">
        <f>N17+O17</f>
        <v>360000</v>
      </c>
      <c r="N17" s="27">
        <v>360000</v>
      </c>
      <c r="O17" s="27"/>
      <c r="P17" s="23">
        <f t="shared" si="8"/>
        <v>35494.599999999977</v>
      </c>
      <c r="Q17" s="23">
        <f>SUM(N17-K17)</f>
        <v>35494.599999999977</v>
      </c>
      <c r="R17" s="23">
        <f t="shared" si="4"/>
        <v>0</v>
      </c>
      <c r="S17" s="27">
        <f>T17+U17</f>
        <v>370000</v>
      </c>
      <c r="T17" s="27">
        <v>370000</v>
      </c>
      <c r="U17" s="27"/>
      <c r="V17" s="27">
        <f>W17+X17</f>
        <v>370000</v>
      </c>
      <c r="W17" s="27">
        <v>370000</v>
      </c>
      <c r="X17" s="27"/>
      <c r="Y17" s="24"/>
    </row>
    <row r="18" spans="1:25" ht="21" x14ac:dyDescent="0.25">
      <c r="A18" s="25"/>
      <c r="B18" s="26"/>
      <c r="C18" s="26"/>
      <c r="D18" s="27"/>
      <c r="E18" s="28" t="s">
        <v>36</v>
      </c>
      <c r="F18" s="21" t="s">
        <v>37</v>
      </c>
      <c r="G18" s="27">
        <f t="shared" ref="G18:G49" si="9">H18+I18</f>
        <v>23389.4</v>
      </c>
      <c r="H18" s="27">
        <v>23389.4</v>
      </c>
      <c r="I18" s="27"/>
      <c r="J18" s="27">
        <f>K18+L18</f>
        <v>30000</v>
      </c>
      <c r="K18" s="27">
        <v>30000</v>
      </c>
      <c r="L18" s="27"/>
      <c r="M18" s="27">
        <f t="shared" ref="M18:M44" si="10">N18+O18</f>
        <v>30000</v>
      </c>
      <c r="N18" s="27">
        <v>30000</v>
      </c>
      <c r="O18" s="27"/>
      <c r="P18" s="23">
        <f t="shared" si="8"/>
        <v>0</v>
      </c>
      <c r="Q18" s="23">
        <f t="shared" si="3"/>
        <v>0</v>
      </c>
      <c r="R18" s="23">
        <f t="shared" si="4"/>
        <v>0</v>
      </c>
      <c r="S18" s="27">
        <f t="shared" ref="S18:S44" si="11">T18+U18</f>
        <v>35000</v>
      </c>
      <c r="T18" s="27">
        <v>35000</v>
      </c>
      <c r="U18" s="27"/>
      <c r="V18" s="27">
        <f t="shared" ref="V18:V53" si="12">W18+X18</f>
        <v>35000</v>
      </c>
      <c r="W18" s="27">
        <v>35000</v>
      </c>
      <c r="X18" s="27"/>
      <c r="Y18" s="24"/>
    </row>
    <row r="19" spans="1:25" x14ac:dyDescent="0.25">
      <c r="A19" s="25"/>
      <c r="B19" s="26"/>
      <c r="C19" s="26"/>
      <c r="D19" s="27"/>
      <c r="E19" s="28" t="s">
        <v>38</v>
      </c>
      <c r="F19" s="21" t="s">
        <v>39</v>
      </c>
      <c r="G19" s="27">
        <f t="shared" si="9"/>
        <v>11236.8</v>
      </c>
      <c r="H19" s="27">
        <v>11236.8</v>
      </c>
      <c r="I19" s="27"/>
      <c r="J19" s="27">
        <f t="shared" ref="J19:J53" si="13">K19+L19</f>
        <v>14000</v>
      </c>
      <c r="K19" s="27">
        <v>14000</v>
      </c>
      <c r="L19" s="27"/>
      <c r="M19" s="27">
        <f t="shared" si="10"/>
        <v>16000</v>
      </c>
      <c r="N19" s="27">
        <v>16000</v>
      </c>
      <c r="O19" s="27"/>
      <c r="P19" s="23">
        <f t="shared" si="8"/>
        <v>2000</v>
      </c>
      <c r="Q19" s="23">
        <f t="shared" si="3"/>
        <v>2000</v>
      </c>
      <c r="R19" s="23">
        <f t="shared" si="4"/>
        <v>0</v>
      </c>
      <c r="S19" s="27">
        <f t="shared" si="11"/>
        <v>16000</v>
      </c>
      <c r="T19" s="27">
        <v>16000</v>
      </c>
      <c r="U19" s="27"/>
      <c r="V19" s="27">
        <f t="shared" si="12"/>
        <v>16000</v>
      </c>
      <c r="W19" s="27">
        <v>16000</v>
      </c>
      <c r="X19" s="27"/>
      <c r="Y19" s="24"/>
    </row>
    <row r="20" spans="1:25" x14ac:dyDescent="0.25">
      <c r="A20" s="25"/>
      <c r="B20" s="26"/>
      <c r="C20" s="26"/>
      <c r="D20" s="27"/>
      <c r="E20" s="28" t="s">
        <v>40</v>
      </c>
      <c r="F20" s="21" t="s">
        <v>41</v>
      </c>
      <c r="G20" s="27">
        <f t="shared" si="9"/>
        <v>1841.4</v>
      </c>
      <c r="H20" s="27">
        <v>1841.4</v>
      </c>
      <c r="I20" s="27"/>
      <c r="J20" s="27">
        <f t="shared" si="13"/>
        <v>2710.5</v>
      </c>
      <c r="K20" s="27">
        <v>2710.5</v>
      </c>
      <c r="L20" s="27"/>
      <c r="M20" s="27">
        <f t="shared" si="10"/>
        <v>2000</v>
      </c>
      <c r="N20" s="27">
        <v>2000</v>
      </c>
      <c r="O20" s="27"/>
      <c r="P20" s="23">
        <f t="shared" si="8"/>
        <v>-710.5</v>
      </c>
      <c r="Q20" s="23">
        <f>SUM(N20-K20)</f>
        <v>-710.5</v>
      </c>
      <c r="R20" s="23">
        <f t="shared" si="4"/>
        <v>0</v>
      </c>
      <c r="S20" s="27">
        <f t="shared" si="11"/>
        <v>2000</v>
      </c>
      <c r="T20" s="27">
        <v>2000</v>
      </c>
      <c r="U20" s="27"/>
      <c r="V20" s="27">
        <f t="shared" si="12"/>
        <v>2000</v>
      </c>
      <c r="W20" s="27">
        <v>2000</v>
      </c>
      <c r="X20" s="27"/>
      <c r="Y20" s="24"/>
    </row>
    <row r="21" spans="1:25" x14ac:dyDescent="0.25">
      <c r="A21" s="25"/>
      <c r="B21" s="26"/>
      <c r="C21" s="26"/>
      <c r="D21" s="27"/>
      <c r="E21" s="28" t="s">
        <v>42</v>
      </c>
      <c r="F21" s="21" t="s">
        <v>43</v>
      </c>
      <c r="G21" s="27">
        <f t="shared" si="9"/>
        <v>3307.9</v>
      </c>
      <c r="H21" s="27">
        <v>3307.9</v>
      </c>
      <c r="I21" s="27"/>
      <c r="J21" s="27">
        <f t="shared" si="13"/>
        <v>4839.6000000000004</v>
      </c>
      <c r="K21" s="27">
        <v>4839.6000000000004</v>
      </c>
      <c r="L21" s="27"/>
      <c r="M21" s="27">
        <f t="shared" si="10"/>
        <v>4720</v>
      </c>
      <c r="N21" s="27">
        <v>4720</v>
      </c>
      <c r="O21" s="27"/>
      <c r="P21" s="23">
        <f t="shared" si="8"/>
        <v>-119.60000000000036</v>
      </c>
      <c r="Q21" s="23">
        <f t="shared" si="3"/>
        <v>-119.60000000000036</v>
      </c>
      <c r="R21" s="23">
        <f t="shared" si="4"/>
        <v>0</v>
      </c>
      <c r="S21" s="27">
        <f t="shared" si="11"/>
        <v>4720</v>
      </c>
      <c r="T21" s="27">
        <v>4720</v>
      </c>
      <c r="U21" s="27"/>
      <c r="V21" s="27">
        <f t="shared" si="12"/>
        <v>4720</v>
      </c>
      <c r="W21" s="27">
        <v>4720</v>
      </c>
      <c r="X21" s="27"/>
      <c r="Y21" s="24"/>
    </row>
    <row r="22" spans="1:25" x14ac:dyDescent="0.25">
      <c r="A22" s="25"/>
      <c r="B22" s="26"/>
      <c r="C22" s="26"/>
      <c r="D22" s="27"/>
      <c r="E22" s="28" t="s">
        <v>44</v>
      </c>
      <c r="F22" s="21" t="s">
        <v>45</v>
      </c>
      <c r="G22" s="27">
        <f t="shared" si="9"/>
        <v>317</v>
      </c>
      <c r="H22" s="27">
        <v>317</v>
      </c>
      <c r="I22" s="27"/>
      <c r="J22" s="27">
        <f t="shared" si="13"/>
        <v>500</v>
      </c>
      <c r="K22" s="27">
        <v>500</v>
      </c>
      <c r="L22" s="27"/>
      <c r="M22" s="27">
        <f t="shared" si="10"/>
        <v>500</v>
      </c>
      <c r="N22" s="27">
        <v>500</v>
      </c>
      <c r="O22" s="27"/>
      <c r="P22" s="23">
        <f t="shared" si="8"/>
        <v>0</v>
      </c>
      <c r="Q22" s="23">
        <f t="shared" si="3"/>
        <v>0</v>
      </c>
      <c r="R22" s="23">
        <f t="shared" si="4"/>
        <v>0</v>
      </c>
      <c r="S22" s="27">
        <f t="shared" si="11"/>
        <v>500</v>
      </c>
      <c r="T22" s="27">
        <v>500</v>
      </c>
      <c r="U22" s="27"/>
      <c r="V22" s="27">
        <f t="shared" si="12"/>
        <v>500</v>
      </c>
      <c r="W22" s="27">
        <v>500</v>
      </c>
      <c r="X22" s="27"/>
      <c r="Y22" s="24"/>
    </row>
    <row r="23" spans="1:25" x14ac:dyDescent="0.25">
      <c r="A23" s="25"/>
      <c r="B23" s="26"/>
      <c r="C23" s="26"/>
      <c r="D23" s="27"/>
      <c r="E23" s="28" t="s">
        <v>46</v>
      </c>
      <c r="F23" s="21" t="s">
        <v>47</v>
      </c>
      <c r="G23" s="27">
        <f t="shared" si="9"/>
        <v>0</v>
      </c>
      <c r="H23" s="27">
        <v>0</v>
      </c>
      <c r="I23" s="27"/>
      <c r="J23" s="27">
        <f t="shared" si="13"/>
        <v>0</v>
      </c>
      <c r="K23" s="27">
        <v>0</v>
      </c>
      <c r="L23" s="27"/>
      <c r="M23" s="27">
        <f t="shared" si="10"/>
        <v>0</v>
      </c>
      <c r="N23" s="27">
        <v>0</v>
      </c>
      <c r="O23" s="27"/>
      <c r="P23" s="23">
        <f t="shared" si="8"/>
        <v>0</v>
      </c>
      <c r="Q23" s="23">
        <f t="shared" si="3"/>
        <v>0</v>
      </c>
      <c r="R23" s="23">
        <f t="shared" si="4"/>
        <v>0</v>
      </c>
      <c r="S23" s="27">
        <f t="shared" si="11"/>
        <v>0</v>
      </c>
      <c r="T23" s="27">
        <v>0</v>
      </c>
      <c r="U23" s="27"/>
      <c r="V23" s="27">
        <f t="shared" si="12"/>
        <v>0</v>
      </c>
      <c r="W23" s="27">
        <v>0</v>
      </c>
      <c r="X23" s="27"/>
      <c r="Y23" s="24"/>
    </row>
    <row r="24" spans="1:25" x14ac:dyDescent="0.25">
      <c r="A24" s="25"/>
      <c r="B24" s="26"/>
      <c r="C24" s="26"/>
      <c r="D24" s="27"/>
      <c r="E24" s="28" t="s">
        <v>48</v>
      </c>
      <c r="F24" s="21" t="s">
        <v>49</v>
      </c>
      <c r="G24" s="27">
        <f t="shared" si="9"/>
        <v>55</v>
      </c>
      <c r="H24" s="27">
        <v>55</v>
      </c>
      <c r="I24" s="27"/>
      <c r="J24" s="27">
        <f t="shared" si="13"/>
        <v>1000</v>
      </c>
      <c r="K24" s="27">
        <v>1000</v>
      </c>
      <c r="L24" s="27"/>
      <c r="M24" s="27">
        <f t="shared" si="10"/>
        <v>1000</v>
      </c>
      <c r="N24" s="27">
        <v>1000</v>
      </c>
      <c r="O24" s="27"/>
      <c r="P24" s="23">
        <f t="shared" si="8"/>
        <v>0</v>
      </c>
      <c r="Q24" s="23">
        <f t="shared" si="3"/>
        <v>0</v>
      </c>
      <c r="R24" s="23">
        <f t="shared" si="4"/>
        <v>0</v>
      </c>
      <c r="S24" s="27">
        <f t="shared" si="11"/>
        <v>1000</v>
      </c>
      <c r="T24" s="27">
        <v>1000</v>
      </c>
      <c r="U24" s="27"/>
      <c r="V24" s="27">
        <f t="shared" si="12"/>
        <v>1000</v>
      </c>
      <c r="W24" s="27">
        <v>1000</v>
      </c>
      <c r="X24" s="27"/>
      <c r="Y24" s="24"/>
    </row>
    <row r="25" spans="1:25" x14ac:dyDescent="0.25">
      <c r="A25" s="25"/>
      <c r="B25" s="26"/>
      <c r="C25" s="26"/>
      <c r="D25" s="27"/>
      <c r="E25" s="28" t="s">
        <v>50</v>
      </c>
      <c r="F25" s="21" t="s">
        <v>51</v>
      </c>
      <c r="G25" s="27">
        <f t="shared" si="9"/>
        <v>200</v>
      </c>
      <c r="H25" s="27">
        <v>200</v>
      </c>
      <c r="I25" s="27"/>
      <c r="J25" s="27">
        <f t="shared" si="13"/>
        <v>5000</v>
      </c>
      <c r="K25" s="27">
        <v>5000</v>
      </c>
      <c r="L25" s="27"/>
      <c r="M25" s="27">
        <f t="shared" si="10"/>
        <v>5000</v>
      </c>
      <c r="N25" s="27">
        <v>5000</v>
      </c>
      <c r="O25" s="27"/>
      <c r="P25" s="23">
        <f t="shared" si="8"/>
        <v>0</v>
      </c>
      <c r="Q25" s="23">
        <f t="shared" si="3"/>
        <v>0</v>
      </c>
      <c r="R25" s="23">
        <f t="shared" si="4"/>
        <v>0</v>
      </c>
      <c r="S25" s="27">
        <f t="shared" si="11"/>
        <v>5000</v>
      </c>
      <c r="T25" s="27">
        <v>5000</v>
      </c>
      <c r="U25" s="27"/>
      <c r="V25" s="27">
        <f t="shared" si="12"/>
        <v>5000</v>
      </c>
      <c r="W25" s="27">
        <v>5000</v>
      </c>
      <c r="X25" s="27"/>
      <c r="Y25" s="24"/>
    </row>
    <row r="26" spans="1:25" x14ac:dyDescent="0.25">
      <c r="A26" s="25"/>
      <c r="B26" s="26"/>
      <c r="C26" s="26"/>
      <c r="D26" s="27"/>
      <c r="E26" s="28" t="s">
        <v>52</v>
      </c>
      <c r="F26" s="21" t="s">
        <v>53</v>
      </c>
      <c r="G26" s="27">
        <f t="shared" si="9"/>
        <v>0</v>
      </c>
      <c r="H26" s="27">
        <v>0</v>
      </c>
      <c r="I26" s="27"/>
      <c r="J26" s="27">
        <f t="shared" si="13"/>
        <v>0</v>
      </c>
      <c r="K26" s="27">
        <v>0</v>
      </c>
      <c r="L26" s="27"/>
      <c r="M26" s="27">
        <f t="shared" si="10"/>
        <v>0</v>
      </c>
      <c r="N26" s="27">
        <v>0</v>
      </c>
      <c r="O26" s="27"/>
      <c r="P26" s="23">
        <f t="shared" si="8"/>
        <v>0</v>
      </c>
      <c r="Q26" s="23">
        <f t="shared" si="3"/>
        <v>0</v>
      </c>
      <c r="R26" s="23">
        <f t="shared" si="4"/>
        <v>0</v>
      </c>
      <c r="S26" s="27">
        <f t="shared" si="11"/>
        <v>0</v>
      </c>
      <c r="T26" s="27">
        <v>0</v>
      </c>
      <c r="U26" s="27"/>
      <c r="V26" s="27">
        <f t="shared" si="12"/>
        <v>0</v>
      </c>
      <c r="W26" s="27">
        <v>0</v>
      </c>
      <c r="X26" s="27"/>
      <c r="Y26" s="24"/>
    </row>
    <row r="27" spans="1:25" x14ac:dyDescent="0.25">
      <c r="A27" s="25"/>
      <c r="B27" s="26"/>
      <c r="C27" s="26"/>
      <c r="D27" s="27"/>
      <c r="E27" s="28" t="s">
        <v>54</v>
      </c>
      <c r="F27" s="21" t="s">
        <v>55</v>
      </c>
      <c r="G27" s="27">
        <f t="shared" si="9"/>
        <v>0</v>
      </c>
      <c r="H27" s="27">
        <v>0</v>
      </c>
      <c r="I27" s="27"/>
      <c r="J27" s="27">
        <f t="shared" si="13"/>
        <v>400</v>
      </c>
      <c r="K27" s="27">
        <v>400</v>
      </c>
      <c r="L27" s="27"/>
      <c r="M27" s="27">
        <f t="shared" si="10"/>
        <v>400</v>
      </c>
      <c r="N27" s="27">
        <v>400</v>
      </c>
      <c r="O27" s="27"/>
      <c r="P27" s="23">
        <f t="shared" si="8"/>
        <v>0</v>
      </c>
      <c r="Q27" s="23">
        <f t="shared" si="3"/>
        <v>0</v>
      </c>
      <c r="R27" s="23">
        <f t="shared" si="4"/>
        <v>0</v>
      </c>
      <c r="S27" s="27">
        <f t="shared" si="11"/>
        <v>400</v>
      </c>
      <c r="T27" s="27">
        <v>400</v>
      </c>
      <c r="U27" s="27"/>
      <c r="V27" s="27">
        <f t="shared" si="12"/>
        <v>400</v>
      </c>
      <c r="W27" s="27">
        <v>400</v>
      </c>
      <c r="X27" s="27"/>
      <c r="Y27" s="24"/>
    </row>
    <row r="28" spans="1:25" ht="21" x14ac:dyDescent="0.25">
      <c r="A28" s="25"/>
      <c r="B28" s="26"/>
      <c r="C28" s="26"/>
      <c r="D28" s="27"/>
      <c r="E28" s="28" t="s">
        <v>56</v>
      </c>
      <c r="F28" s="21" t="s">
        <v>57</v>
      </c>
      <c r="G28" s="27">
        <f t="shared" si="9"/>
        <v>0</v>
      </c>
      <c r="H28" s="27">
        <v>0</v>
      </c>
      <c r="I28" s="27"/>
      <c r="J28" s="27">
        <f t="shared" si="13"/>
        <v>400</v>
      </c>
      <c r="K28" s="27">
        <v>400</v>
      </c>
      <c r="L28" s="27"/>
      <c r="M28" s="27">
        <f t="shared" si="10"/>
        <v>1000</v>
      </c>
      <c r="N28" s="27">
        <v>1000</v>
      </c>
      <c r="O28" s="27"/>
      <c r="P28" s="23">
        <f t="shared" si="8"/>
        <v>600</v>
      </c>
      <c r="Q28" s="23">
        <f t="shared" si="3"/>
        <v>600</v>
      </c>
      <c r="R28" s="23">
        <f t="shared" si="4"/>
        <v>0</v>
      </c>
      <c r="S28" s="27">
        <f t="shared" si="11"/>
        <v>1000</v>
      </c>
      <c r="T28" s="27">
        <v>1000</v>
      </c>
      <c r="U28" s="27"/>
      <c r="V28" s="27">
        <f t="shared" si="12"/>
        <v>1000</v>
      </c>
      <c r="W28" s="27">
        <v>1000</v>
      </c>
      <c r="X28" s="27"/>
      <c r="Y28" s="24"/>
    </row>
    <row r="29" spans="1:25" x14ac:dyDescent="0.25">
      <c r="A29" s="25"/>
      <c r="B29" s="26"/>
      <c r="C29" s="26"/>
      <c r="D29" s="27"/>
      <c r="E29" s="28" t="s">
        <v>58</v>
      </c>
      <c r="F29" s="21" t="s">
        <v>59</v>
      </c>
      <c r="G29" s="27">
        <f t="shared" si="9"/>
        <v>4036.7</v>
      </c>
      <c r="H29" s="27">
        <v>4036.7</v>
      </c>
      <c r="I29" s="27"/>
      <c r="J29" s="27">
        <f t="shared" si="13"/>
        <v>5000</v>
      </c>
      <c r="K29" s="27">
        <v>5000</v>
      </c>
      <c r="L29" s="27"/>
      <c r="M29" s="27">
        <f t="shared" si="10"/>
        <v>6000</v>
      </c>
      <c r="N29" s="27">
        <v>6000</v>
      </c>
      <c r="O29" s="27"/>
      <c r="P29" s="23">
        <f t="shared" si="8"/>
        <v>1000</v>
      </c>
      <c r="Q29" s="23">
        <f t="shared" si="3"/>
        <v>1000</v>
      </c>
      <c r="R29" s="23">
        <f t="shared" si="4"/>
        <v>0</v>
      </c>
      <c r="S29" s="27">
        <f t="shared" si="11"/>
        <v>6000</v>
      </c>
      <c r="T29" s="27">
        <v>6000</v>
      </c>
      <c r="U29" s="27"/>
      <c r="V29" s="27">
        <f t="shared" si="12"/>
        <v>6000</v>
      </c>
      <c r="W29" s="27">
        <v>6000</v>
      </c>
      <c r="X29" s="27"/>
      <c r="Y29" s="24"/>
    </row>
    <row r="30" spans="1:25" x14ac:dyDescent="0.25">
      <c r="A30" s="25"/>
      <c r="B30" s="26"/>
      <c r="C30" s="26"/>
      <c r="D30" s="27"/>
      <c r="E30" s="28" t="s">
        <v>60</v>
      </c>
      <c r="F30" s="21" t="s">
        <v>61</v>
      </c>
      <c r="G30" s="27">
        <f t="shared" si="9"/>
        <v>0</v>
      </c>
      <c r="H30" s="27">
        <v>0</v>
      </c>
      <c r="I30" s="27"/>
      <c r="J30" s="27">
        <f t="shared" si="13"/>
        <v>0</v>
      </c>
      <c r="K30" s="27">
        <v>0</v>
      </c>
      <c r="L30" s="27"/>
      <c r="M30" s="27">
        <f t="shared" si="10"/>
        <v>0</v>
      </c>
      <c r="N30" s="27">
        <v>0</v>
      </c>
      <c r="O30" s="27"/>
      <c r="P30" s="23">
        <f t="shared" si="8"/>
        <v>0</v>
      </c>
      <c r="Q30" s="23">
        <f t="shared" si="3"/>
        <v>0</v>
      </c>
      <c r="R30" s="23">
        <f t="shared" si="4"/>
        <v>0</v>
      </c>
      <c r="S30" s="27">
        <f t="shared" si="11"/>
        <v>0</v>
      </c>
      <c r="T30" s="27">
        <v>0</v>
      </c>
      <c r="U30" s="27"/>
      <c r="V30" s="27">
        <f t="shared" si="12"/>
        <v>0</v>
      </c>
      <c r="W30" s="27">
        <v>0</v>
      </c>
      <c r="X30" s="27"/>
      <c r="Y30" s="24"/>
    </row>
    <row r="31" spans="1:25" x14ac:dyDescent="0.25">
      <c r="A31" s="25"/>
      <c r="B31" s="26"/>
      <c r="C31" s="26"/>
      <c r="D31" s="27"/>
      <c r="E31" s="28" t="s">
        <v>62</v>
      </c>
      <c r="F31" s="21" t="s">
        <v>63</v>
      </c>
      <c r="G31" s="27">
        <f t="shared" si="9"/>
        <v>2299.8000000000002</v>
      </c>
      <c r="H31" s="27">
        <v>2299.8000000000002</v>
      </c>
      <c r="I31" s="27"/>
      <c r="J31" s="27">
        <f t="shared" si="13"/>
        <v>2000</v>
      </c>
      <c r="K31" s="27">
        <v>2000</v>
      </c>
      <c r="L31" s="27"/>
      <c r="M31" s="27">
        <f t="shared" si="10"/>
        <v>2300</v>
      </c>
      <c r="N31" s="27">
        <v>2300</v>
      </c>
      <c r="O31" s="27"/>
      <c r="P31" s="23">
        <f t="shared" si="8"/>
        <v>300</v>
      </c>
      <c r="Q31" s="23">
        <f t="shared" si="3"/>
        <v>300</v>
      </c>
      <c r="R31" s="23">
        <f t="shared" si="4"/>
        <v>0</v>
      </c>
      <c r="S31" s="27">
        <f t="shared" si="11"/>
        <v>2300</v>
      </c>
      <c r="T31" s="27">
        <v>2300</v>
      </c>
      <c r="U31" s="27"/>
      <c r="V31" s="27">
        <f t="shared" si="12"/>
        <v>2300</v>
      </c>
      <c r="W31" s="27">
        <v>2300</v>
      </c>
      <c r="X31" s="27"/>
      <c r="Y31" s="24"/>
    </row>
    <row r="32" spans="1:25" x14ac:dyDescent="0.25">
      <c r="A32" s="25"/>
      <c r="B32" s="26"/>
      <c r="C32" s="26"/>
      <c r="D32" s="27"/>
      <c r="E32" s="28" t="s">
        <v>64</v>
      </c>
      <c r="F32" s="21" t="s">
        <v>65</v>
      </c>
      <c r="G32" s="27">
        <f t="shared" si="9"/>
        <v>500</v>
      </c>
      <c r="H32" s="27">
        <v>500</v>
      </c>
      <c r="I32" s="27"/>
      <c r="J32" s="27">
        <f t="shared" si="13"/>
        <v>500</v>
      </c>
      <c r="K32" s="27">
        <v>500</v>
      </c>
      <c r="L32" s="27"/>
      <c r="M32" s="27">
        <f t="shared" si="10"/>
        <v>1000</v>
      </c>
      <c r="N32" s="27">
        <v>1000</v>
      </c>
      <c r="O32" s="27"/>
      <c r="P32" s="23">
        <f t="shared" si="8"/>
        <v>500</v>
      </c>
      <c r="Q32" s="23">
        <f t="shared" si="3"/>
        <v>500</v>
      </c>
      <c r="R32" s="23">
        <f t="shared" si="4"/>
        <v>0</v>
      </c>
      <c r="S32" s="27">
        <f t="shared" si="11"/>
        <v>1000</v>
      </c>
      <c r="T32" s="27">
        <v>1000</v>
      </c>
      <c r="U32" s="27"/>
      <c r="V32" s="27">
        <f t="shared" si="12"/>
        <v>1000</v>
      </c>
      <c r="W32" s="27">
        <v>1000</v>
      </c>
      <c r="X32" s="27"/>
      <c r="Y32" s="24"/>
    </row>
    <row r="33" spans="1:25" x14ac:dyDescent="0.25">
      <c r="A33" s="25"/>
      <c r="B33" s="26"/>
      <c r="C33" s="26"/>
      <c r="D33" s="27"/>
      <c r="E33" s="28" t="s">
        <v>66</v>
      </c>
      <c r="F33" s="21" t="s">
        <v>67</v>
      </c>
      <c r="G33" s="27">
        <f t="shared" si="9"/>
        <v>543.6</v>
      </c>
      <c r="H33" s="27">
        <v>543.6</v>
      </c>
      <c r="I33" s="27"/>
      <c r="J33" s="27">
        <f t="shared" si="13"/>
        <v>922</v>
      </c>
      <c r="K33" s="27">
        <v>922</v>
      </c>
      <c r="L33" s="27"/>
      <c r="M33" s="27">
        <f t="shared" si="10"/>
        <v>650</v>
      </c>
      <c r="N33" s="27">
        <v>650</v>
      </c>
      <c r="O33" s="27"/>
      <c r="P33" s="23">
        <f t="shared" si="8"/>
        <v>-272</v>
      </c>
      <c r="Q33" s="23">
        <f t="shared" si="3"/>
        <v>-272</v>
      </c>
      <c r="R33" s="23">
        <f t="shared" si="4"/>
        <v>0</v>
      </c>
      <c r="S33" s="27">
        <f t="shared" si="11"/>
        <v>650</v>
      </c>
      <c r="T33" s="27">
        <v>650</v>
      </c>
      <c r="U33" s="27"/>
      <c r="V33" s="27">
        <f t="shared" si="12"/>
        <v>650</v>
      </c>
      <c r="W33" s="27">
        <v>650</v>
      </c>
      <c r="X33" s="27"/>
      <c r="Y33" s="24"/>
    </row>
    <row r="34" spans="1:25" ht="21" x14ac:dyDescent="0.25">
      <c r="A34" s="25"/>
      <c r="B34" s="26"/>
      <c r="C34" s="26"/>
      <c r="D34" s="27"/>
      <c r="E34" s="28" t="s">
        <v>68</v>
      </c>
      <c r="F34" s="21" t="s">
        <v>69</v>
      </c>
      <c r="G34" s="27">
        <f t="shared" si="9"/>
        <v>3027.9</v>
      </c>
      <c r="H34" s="27">
        <v>3027.9</v>
      </c>
      <c r="I34" s="27"/>
      <c r="J34" s="27">
        <f t="shared" si="13"/>
        <v>4900</v>
      </c>
      <c r="K34" s="27">
        <v>4900</v>
      </c>
      <c r="L34" s="27"/>
      <c r="M34" s="27">
        <f t="shared" si="10"/>
        <v>5000</v>
      </c>
      <c r="N34" s="27">
        <v>5000</v>
      </c>
      <c r="O34" s="27"/>
      <c r="P34" s="23">
        <f t="shared" si="8"/>
        <v>100</v>
      </c>
      <c r="Q34" s="23">
        <f t="shared" si="3"/>
        <v>100</v>
      </c>
      <c r="R34" s="23">
        <f t="shared" si="4"/>
        <v>0</v>
      </c>
      <c r="S34" s="27">
        <f t="shared" si="11"/>
        <v>5000</v>
      </c>
      <c r="T34" s="27">
        <v>5000</v>
      </c>
      <c r="U34" s="27"/>
      <c r="V34" s="27">
        <f t="shared" si="12"/>
        <v>5000</v>
      </c>
      <c r="W34" s="27">
        <v>5000</v>
      </c>
      <c r="X34" s="27"/>
      <c r="Y34" s="24"/>
    </row>
    <row r="35" spans="1:25" x14ac:dyDescent="0.25">
      <c r="A35" s="25"/>
      <c r="B35" s="26"/>
      <c r="C35" s="26"/>
      <c r="D35" s="27"/>
      <c r="E35" s="28" t="s">
        <v>70</v>
      </c>
      <c r="F35" s="21" t="s">
        <v>71</v>
      </c>
      <c r="G35" s="27">
        <f t="shared" si="9"/>
        <v>3157</v>
      </c>
      <c r="H35" s="27">
        <v>3157</v>
      </c>
      <c r="I35" s="27"/>
      <c r="J35" s="27">
        <f t="shared" si="13"/>
        <v>4000</v>
      </c>
      <c r="K35" s="27">
        <v>4000</v>
      </c>
      <c r="L35" s="27"/>
      <c r="M35" s="27">
        <f t="shared" si="10"/>
        <v>4000</v>
      </c>
      <c r="N35" s="27">
        <v>4000</v>
      </c>
      <c r="O35" s="27"/>
      <c r="P35" s="23">
        <f t="shared" si="8"/>
        <v>0</v>
      </c>
      <c r="Q35" s="23">
        <f t="shared" si="3"/>
        <v>0</v>
      </c>
      <c r="R35" s="23">
        <f t="shared" si="4"/>
        <v>0</v>
      </c>
      <c r="S35" s="27">
        <f t="shared" si="11"/>
        <v>4000</v>
      </c>
      <c r="T35" s="27">
        <v>4000</v>
      </c>
      <c r="U35" s="27"/>
      <c r="V35" s="27">
        <f t="shared" si="12"/>
        <v>4000</v>
      </c>
      <c r="W35" s="27">
        <v>4000</v>
      </c>
      <c r="X35" s="27"/>
      <c r="Y35" s="24"/>
    </row>
    <row r="36" spans="1:25" x14ac:dyDescent="0.25">
      <c r="A36" s="25"/>
      <c r="B36" s="26"/>
      <c r="C36" s="26"/>
      <c r="D36" s="27"/>
      <c r="E36" s="28" t="s">
        <v>72</v>
      </c>
      <c r="F36" s="21" t="s">
        <v>73</v>
      </c>
      <c r="G36" s="27">
        <f t="shared" si="9"/>
        <v>5338.3</v>
      </c>
      <c r="H36" s="27">
        <v>5338.3</v>
      </c>
      <c r="I36" s="27"/>
      <c r="J36" s="27">
        <f t="shared" si="13"/>
        <v>8640</v>
      </c>
      <c r="K36" s="27">
        <v>8640</v>
      </c>
      <c r="L36" s="27"/>
      <c r="M36" s="27">
        <f t="shared" si="10"/>
        <v>8500</v>
      </c>
      <c r="N36" s="27">
        <v>8500</v>
      </c>
      <c r="O36" s="27"/>
      <c r="P36" s="23">
        <f t="shared" si="8"/>
        <v>-140</v>
      </c>
      <c r="Q36" s="23">
        <f t="shared" si="3"/>
        <v>-140</v>
      </c>
      <c r="R36" s="23">
        <f t="shared" si="4"/>
        <v>0</v>
      </c>
      <c r="S36" s="27">
        <f t="shared" si="11"/>
        <v>8500</v>
      </c>
      <c r="T36" s="27">
        <v>8500</v>
      </c>
      <c r="U36" s="27"/>
      <c r="V36" s="27">
        <f t="shared" si="12"/>
        <v>8500</v>
      </c>
      <c r="W36" s="27">
        <v>8500</v>
      </c>
      <c r="X36" s="27"/>
      <c r="Y36" s="24"/>
    </row>
    <row r="37" spans="1:25" x14ac:dyDescent="0.25">
      <c r="A37" s="25"/>
      <c r="B37" s="26"/>
      <c r="C37" s="26"/>
      <c r="D37" s="27"/>
      <c r="E37" s="31" t="s">
        <v>74</v>
      </c>
      <c r="F37" s="21">
        <v>4266</v>
      </c>
      <c r="G37" s="27">
        <f t="shared" si="9"/>
        <v>0</v>
      </c>
      <c r="H37" s="27">
        <v>0</v>
      </c>
      <c r="I37" s="27"/>
      <c r="J37" s="27">
        <f t="shared" si="13"/>
        <v>100</v>
      </c>
      <c r="K37" s="27">
        <v>100</v>
      </c>
      <c r="L37" s="27"/>
      <c r="M37" s="27">
        <f t="shared" si="10"/>
        <v>500</v>
      </c>
      <c r="N37" s="27">
        <v>500</v>
      </c>
      <c r="O37" s="27"/>
      <c r="P37" s="23">
        <f t="shared" si="8"/>
        <v>400</v>
      </c>
      <c r="Q37" s="23">
        <f t="shared" si="3"/>
        <v>400</v>
      </c>
      <c r="R37" s="23">
        <f t="shared" si="4"/>
        <v>0</v>
      </c>
      <c r="S37" s="27">
        <f t="shared" si="11"/>
        <v>500</v>
      </c>
      <c r="T37" s="27">
        <v>500</v>
      </c>
      <c r="U37" s="27"/>
      <c r="V37" s="27">
        <f t="shared" si="12"/>
        <v>500</v>
      </c>
      <c r="W37" s="27">
        <v>500</v>
      </c>
      <c r="X37" s="27"/>
      <c r="Y37" s="24"/>
    </row>
    <row r="38" spans="1:25" x14ac:dyDescent="0.25">
      <c r="A38" s="25"/>
      <c r="B38" s="26"/>
      <c r="C38" s="26"/>
      <c r="D38" s="27"/>
      <c r="E38" s="28" t="s">
        <v>75</v>
      </c>
      <c r="F38" s="21" t="s">
        <v>76</v>
      </c>
      <c r="G38" s="27">
        <f t="shared" si="9"/>
        <v>2550.1999999999998</v>
      </c>
      <c r="H38" s="27">
        <v>2550.1999999999998</v>
      </c>
      <c r="I38" s="27"/>
      <c r="J38" s="27">
        <f t="shared" si="13"/>
        <v>3433.6</v>
      </c>
      <c r="K38" s="27">
        <v>3433.6</v>
      </c>
      <c r="L38" s="27"/>
      <c r="M38" s="27">
        <f t="shared" si="10"/>
        <v>3000</v>
      </c>
      <c r="N38" s="27">
        <v>3000</v>
      </c>
      <c r="O38" s="27"/>
      <c r="P38" s="23">
        <f t="shared" si="8"/>
        <v>-433.59999999999991</v>
      </c>
      <c r="Q38" s="23">
        <f t="shared" si="3"/>
        <v>-433.59999999999991</v>
      </c>
      <c r="R38" s="23">
        <f t="shared" si="4"/>
        <v>0</v>
      </c>
      <c r="S38" s="27">
        <f t="shared" si="11"/>
        <v>3000</v>
      </c>
      <c r="T38" s="27">
        <v>3000</v>
      </c>
      <c r="U38" s="27"/>
      <c r="V38" s="27">
        <f t="shared" si="12"/>
        <v>3000</v>
      </c>
      <c r="W38" s="27">
        <v>3000</v>
      </c>
      <c r="X38" s="27"/>
      <c r="Y38" s="24"/>
    </row>
    <row r="39" spans="1:25" x14ac:dyDescent="0.25">
      <c r="A39" s="25"/>
      <c r="B39" s="26"/>
      <c r="C39" s="26"/>
      <c r="D39" s="27"/>
      <c r="E39" s="28" t="s">
        <v>77</v>
      </c>
      <c r="F39" s="21" t="s">
        <v>78</v>
      </c>
      <c r="G39" s="27">
        <f t="shared" si="9"/>
        <v>1299</v>
      </c>
      <c r="H39" s="27">
        <v>1299</v>
      </c>
      <c r="I39" s="27"/>
      <c r="J39" s="27">
        <f t="shared" si="13"/>
        <v>2000</v>
      </c>
      <c r="K39" s="27">
        <v>2000</v>
      </c>
      <c r="L39" s="27"/>
      <c r="M39" s="27">
        <f t="shared" si="10"/>
        <v>2000</v>
      </c>
      <c r="N39" s="27">
        <v>2000</v>
      </c>
      <c r="O39" s="27"/>
      <c r="P39" s="23">
        <f t="shared" si="8"/>
        <v>0</v>
      </c>
      <c r="Q39" s="23">
        <f t="shared" si="3"/>
        <v>0</v>
      </c>
      <c r="R39" s="23">
        <f t="shared" si="4"/>
        <v>0</v>
      </c>
      <c r="S39" s="27">
        <f t="shared" si="11"/>
        <v>2000</v>
      </c>
      <c r="T39" s="27">
        <v>2000</v>
      </c>
      <c r="U39" s="27"/>
      <c r="V39" s="27">
        <f t="shared" si="12"/>
        <v>2000</v>
      </c>
      <c r="W39" s="27">
        <v>2000</v>
      </c>
      <c r="X39" s="27"/>
      <c r="Y39" s="24"/>
    </row>
    <row r="40" spans="1:25" ht="21" x14ac:dyDescent="0.25">
      <c r="A40" s="25"/>
      <c r="B40" s="26"/>
      <c r="C40" s="26"/>
      <c r="D40" s="27"/>
      <c r="E40" s="28" t="s">
        <v>79</v>
      </c>
      <c r="F40" s="21" t="s">
        <v>80</v>
      </c>
      <c r="G40" s="27">
        <f t="shared" si="9"/>
        <v>0</v>
      </c>
      <c r="H40" s="27">
        <v>0</v>
      </c>
      <c r="I40" s="27"/>
      <c r="J40" s="27">
        <f t="shared" si="13"/>
        <v>0</v>
      </c>
      <c r="K40" s="27">
        <v>0</v>
      </c>
      <c r="L40" s="27"/>
      <c r="M40" s="27">
        <f t="shared" si="10"/>
        <v>0</v>
      </c>
      <c r="N40" s="27">
        <v>0</v>
      </c>
      <c r="O40" s="27"/>
      <c r="P40" s="23">
        <f t="shared" si="8"/>
        <v>0</v>
      </c>
      <c r="Q40" s="23">
        <f t="shared" si="3"/>
        <v>0</v>
      </c>
      <c r="R40" s="23">
        <f t="shared" si="4"/>
        <v>0</v>
      </c>
      <c r="S40" s="27">
        <f t="shared" si="11"/>
        <v>0</v>
      </c>
      <c r="T40" s="27">
        <v>0</v>
      </c>
      <c r="U40" s="27"/>
      <c r="V40" s="27">
        <f t="shared" si="12"/>
        <v>0</v>
      </c>
      <c r="W40" s="27">
        <v>0</v>
      </c>
      <c r="X40" s="27"/>
      <c r="Y40" s="24"/>
    </row>
    <row r="41" spans="1:25" ht="31.5" x14ac:dyDescent="0.25">
      <c r="A41" s="25"/>
      <c r="B41" s="26"/>
      <c r="C41" s="26"/>
      <c r="D41" s="27"/>
      <c r="E41" s="28" t="s">
        <v>81</v>
      </c>
      <c r="F41" s="21" t="s">
        <v>82</v>
      </c>
      <c r="G41" s="27">
        <f t="shared" si="9"/>
        <v>0</v>
      </c>
      <c r="H41" s="27">
        <v>0</v>
      </c>
      <c r="I41" s="27"/>
      <c r="J41" s="27">
        <f t="shared" si="13"/>
        <v>0</v>
      </c>
      <c r="K41" s="27">
        <v>0</v>
      </c>
      <c r="L41" s="27"/>
      <c r="M41" s="27">
        <f t="shared" si="10"/>
        <v>0</v>
      </c>
      <c r="N41" s="27">
        <v>0</v>
      </c>
      <c r="O41" s="27"/>
      <c r="P41" s="23">
        <f t="shared" si="8"/>
        <v>0</v>
      </c>
      <c r="Q41" s="23">
        <f t="shared" si="3"/>
        <v>0</v>
      </c>
      <c r="R41" s="23">
        <f t="shared" si="4"/>
        <v>0</v>
      </c>
      <c r="S41" s="27">
        <f t="shared" si="11"/>
        <v>0</v>
      </c>
      <c r="T41" s="27">
        <v>0</v>
      </c>
      <c r="U41" s="27"/>
      <c r="V41" s="27">
        <f t="shared" si="12"/>
        <v>0</v>
      </c>
      <c r="W41" s="27">
        <v>0</v>
      </c>
      <c r="X41" s="27"/>
      <c r="Y41" s="24"/>
    </row>
    <row r="42" spans="1:25" x14ac:dyDescent="0.25">
      <c r="A42" s="25"/>
      <c r="B42" s="26"/>
      <c r="C42" s="26"/>
      <c r="D42" s="27"/>
      <c r="E42" s="28" t="s">
        <v>83</v>
      </c>
      <c r="F42" s="21" t="s">
        <v>84</v>
      </c>
      <c r="G42" s="27">
        <f t="shared" si="9"/>
        <v>0</v>
      </c>
      <c r="H42" s="27">
        <v>0</v>
      </c>
      <c r="I42" s="27"/>
      <c r="J42" s="27">
        <f t="shared" si="13"/>
        <v>0</v>
      </c>
      <c r="K42" s="27">
        <v>0</v>
      </c>
      <c r="L42" s="27"/>
      <c r="M42" s="27">
        <f t="shared" si="10"/>
        <v>0</v>
      </c>
      <c r="N42" s="27">
        <v>0</v>
      </c>
      <c r="O42" s="27"/>
      <c r="P42" s="23">
        <f t="shared" si="8"/>
        <v>0</v>
      </c>
      <c r="Q42" s="23">
        <f t="shared" si="3"/>
        <v>0</v>
      </c>
      <c r="R42" s="23">
        <f t="shared" si="4"/>
        <v>0</v>
      </c>
      <c r="S42" s="27">
        <f t="shared" si="11"/>
        <v>0</v>
      </c>
      <c r="T42" s="27">
        <v>0</v>
      </c>
      <c r="U42" s="27"/>
      <c r="V42" s="27">
        <f t="shared" si="12"/>
        <v>0</v>
      </c>
      <c r="W42" s="27">
        <v>0</v>
      </c>
      <c r="X42" s="27"/>
      <c r="Y42" s="24"/>
    </row>
    <row r="43" spans="1:25" x14ac:dyDescent="0.25">
      <c r="A43" s="25"/>
      <c r="B43" s="26"/>
      <c r="C43" s="26"/>
      <c r="D43" s="27"/>
      <c r="E43" s="28" t="s">
        <v>85</v>
      </c>
      <c r="F43" s="21" t="s">
        <v>86</v>
      </c>
      <c r="G43" s="27">
        <f t="shared" si="9"/>
        <v>12</v>
      </c>
      <c r="H43" s="27">
        <v>12</v>
      </c>
      <c r="I43" s="27"/>
      <c r="J43" s="27">
        <f t="shared" si="13"/>
        <v>200</v>
      </c>
      <c r="K43" s="27">
        <v>200</v>
      </c>
      <c r="L43" s="27"/>
      <c r="M43" s="27">
        <f t="shared" si="10"/>
        <v>300</v>
      </c>
      <c r="N43" s="27">
        <v>300</v>
      </c>
      <c r="O43" s="27"/>
      <c r="P43" s="23">
        <f t="shared" si="8"/>
        <v>100</v>
      </c>
      <c r="Q43" s="23">
        <f t="shared" si="3"/>
        <v>100</v>
      </c>
      <c r="R43" s="23">
        <f t="shared" si="4"/>
        <v>0</v>
      </c>
      <c r="S43" s="27">
        <f t="shared" si="11"/>
        <v>300</v>
      </c>
      <c r="T43" s="27">
        <v>300</v>
      </c>
      <c r="U43" s="27"/>
      <c r="V43" s="27">
        <f t="shared" si="12"/>
        <v>300</v>
      </c>
      <c r="W43" s="27">
        <v>300</v>
      </c>
      <c r="X43" s="27"/>
      <c r="Y43" s="24"/>
    </row>
    <row r="44" spans="1:25" x14ac:dyDescent="0.25">
      <c r="A44" s="25"/>
      <c r="B44" s="26"/>
      <c r="C44" s="26"/>
      <c r="D44" s="27"/>
      <c r="E44" s="28" t="s">
        <v>87</v>
      </c>
      <c r="F44" s="21" t="s">
        <v>88</v>
      </c>
      <c r="G44" s="27">
        <f t="shared" si="9"/>
        <v>0</v>
      </c>
      <c r="H44" s="27"/>
      <c r="I44" s="27"/>
      <c r="J44" s="27">
        <f t="shared" si="13"/>
        <v>0</v>
      </c>
      <c r="K44" s="27"/>
      <c r="L44" s="27"/>
      <c r="M44" s="27">
        <f t="shared" si="10"/>
        <v>0</v>
      </c>
      <c r="N44" s="27"/>
      <c r="O44" s="27"/>
      <c r="P44" s="23">
        <f t="shared" si="8"/>
        <v>0</v>
      </c>
      <c r="Q44" s="23">
        <f t="shared" si="3"/>
        <v>0</v>
      </c>
      <c r="R44" s="23">
        <f t="shared" si="4"/>
        <v>0</v>
      </c>
      <c r="S44" s="27">
        <f t="shared" si="11"/>
        <v>0</v>
      </c>
      <c r="T44" s="27"/>
      <c r="U44" s="27"/>
      <c r="V44" s="27">
        <f t="shared" si="12"/>
        <v>0</v>
      </c>
      <c r="W44" s="27"/>
      <c r="X44" s="27"/>
      <c r="Y44" s="24"/>
    </row>
    <row r="45" spans="1:25" x14ac:dyDescent="0.25">
      <c r="A45" s="25"/>
      <c r="B45" s="26"/>
      <c r="C45" s="26"/>
      <c r="D45" s="27"/>
      <c r="E45" s="32" t="s">
        <v>89</v>
      </c>
      <c r="F45" s="21">
        <v>5111</v>
      </c>
      <c r="G45" s="27">
        <f t="shared" si="9"/>
        <v>0</v>
      </c>
      <c r="H45" s="27"/>
      <c r="I45" s="27">
        <v>0</v>
      </c>
      <c r="J45" s="27">
        <f t="shared" si="13"/>
        <v>12500</v>
      </c>
      <c r="K45" s="27"/>
      <c r="L45" s="27">
        <v>12500</v>
      </c>
      <c r="M45" s="27"/>
      <c r="N45" s="27"/>
      <c r="O45" s="27"/>
      <c r="P45" s="23"/>
      <c r="Q45" s="23"/>
      <c r="R45" s="23"/>
      <c r="S45" s="27"/>
      <c r="T45" s="27"/>
      <c r="U45" s="27"/>
      <c r="V45" s="27"/>
      <c r="W45" s="27"/>
      <c r="X45" s="27"/>
      <c r="Y45" s="24"/>
    </row>
    <row r="46" spans="1:25" x14ac:dyDescent="0.25">
      <c r="A46" s="25"/>
      <c r="B46" s="26"/>
      <c r="C46" s="26"/>
      <c r="D46" s="27"/>
      <c r="E46" s="28" t="s">
        <v>90</v>
      </c>
      <c r="F46" s="21" t="s">
        <v>91</v>
      </c>
      <c r="G46" s="27">
        <f t="shared" si="9"/>
        <v>0</v>
      </c>
      <c r="H46" s="27"/>
      <c r="I46" s="27">
        <v>0</v>
      </c>
      <c r="J46" s="27">
        <f t="shared" si="13"/>
        <v>0</v>
      </c>
      <c r="K46" s="27"/>
      <c r="L46" s="27">
        <v>0</v>
      </c>
      <c r="M46" s="27">
        <f t="shared" ref="M46:M53" si="14">N46+O46</f>
        <v>0</v>
      </c>
      <c r="N46" s="27"/>
      <c r="O46" s="27">
        <v>0</v>
      </c>
      <c r="P46" s="23">
        <f t="shared" si="8"/>
        <v>0</v>
      </c>
      <c r="Q46" s="23">
        <f t="shared" si="3"/>
        <v>0</v>
      </c>
      <c r="R46" s="23">
        <f t="shared" si="4"/>
        <v>0</v>
      </c>
      <c r="S46" s="27">
        <f t="shared" ref="S46:S53" si="15">T46+U46</f>
        <v>0</v>
      </c>
      <c r="T46" s="27"/>
      <c r="U46" s="27">
        <v>0</v>
      </c>
      <c r="V46" s="27">
        <f t="shared" si="12"/>
        <v>0</v>
      </c>
      <c r="W46" s="27"/>
      <c r="X46" s="27">
        <v>0</v>
      </c>
      <c r="Y46" s="24"/>
    </row>
    <row r="47" spans="1:25" x14ac:dyDescent="0.25">
      <c r="A47" s="25"/>
      <c r="B47" s="26"/>
      <c r="C47" s="26"/>
      <c r="D47" s="27"/>
      <c r="E47" s="28" t="s">
        <v>92</v>
      </c>
      <c r="F47" s="21" t="s">
        <v>93</v>
      </c>
      <c r="G47" s="27">
        <f t="shared" si="9"/>
        <v>11165.8</v>
      </c>
      <c r="H47" s="27"/>
      <c r="I47" s="27">
        <v>11165.8</v>
      </c>
      <c r="J47" s="27">
        <f t="shared" si="13"/>
        <v>7980</v>
      </c>
      <c r="K47" s="27"/>
      <c r="L47" s="27">
        <v>7980</v>
      </c>
      <c r="M47" s="27">
        <f t="shared" si="14"/>
        <v>5000</v>
      </c>
      <c r="N47" s="27"/>
      <c r="O47" s="27">
        <v>5000</v>
      </c>
      <c r="P47" s="23">
        <f t="shared" si="8"/>
        <v>-2980</v>
      </c>
      <c r="Q47" s="23">
        <f t="shared" si="3"/>
        <v>0</v>
      </c>
      <c r="R47" s="23">
        <f t="shared" si="4"/>
        <v>-2980</v>
      </c>
      <c r="S47" s="27">
        <f t="shared" si="15"/>
        <v>5000</v>
      </c>
      <c r="T47" s="27"/>
      <c r="U47" s="27">
        <v>5000</v>
      </c>
      <c r="V47" s="27">
        <f t="shared" si="12"/>
        <v>5000</v>
      </c>
      <c r="W47" s="27"/>
      <c r="X47" s="27">
        <v>5000</v>
      </c>
      <c r="Y47" s="24"/>
    </row>
    <row r="48" spans="1:25" x14ac:dyDescent="0.25">
      <c r="A48" s="25"/>
      <c r="B48" s="26"/>
      <c r="C48" s="26"/>
      <c r="D48" s="27"/>
      <c r="E48" s="28" t="s">
        <v>94</v>
      </c>
      <c r="F48" s="21" t="s">
        <v>95</v>
      </c>
      <c r="G48" s="27">
        <f t="shared" si="9"/>
        <v>0</v>
      </c>
      <c r="H48" s="27"/>
      <c r="I48" s="27">
        <v>0</v>
      </c>
      <c r="J48" s="27">
        <f t="shared" si="13"/>
        <v>8000</v>
      </c>
      <c r="K48" s="27"/>
      <c r="L48" s="27">
        <v>8000</v>
      </c>
      <c r="M48" s="27">
        <f t="shared" si="14"/>
        <v>0</v>
      </c>
      <c r="N48" s="27"/>
      <c r="O48" s="27">
        <v>0</v>
      </c>
      <c r="P48" s="23">
        <f t="shared" si="8"/>
        <v>-8000</v>
      </c>
      <c r="Q48" s="23">
        <f t="shared" si="3"/>
        <v>0</v>
      </c>
      <c r="R48" s="23">
        <f t="shared" si="4"/>
        <v>-8000</v>
      </c>
      <c r="S48" s="27">
        <f t="shared" si="15"/>
        <v>0</v>
      </c>
      <c r="T48" s="27"/>
      <c r="U48" s="27">
        <v>0</v>
      </c>
      <c r="V48" s="27">
        <f t="shared" si="12"/>
        <v>0</v>
      </c>
      <c r="W48" s="27"/>
      <c r="X48" s="27">
        <v>0</v>
      </c>
      <c r="Y48" s="24"/>
    </row>
    <row r="49" spans="1:25" x14ac:dyDescent="0.25">
      <c r="A49" s="25"/>
      <c r="B49" s="26"/>
      <c r="C49" s="26"/>
      <c r="D49" s="27"/>
      <c r="E49" s="28" t="s">
        <v>96</v>
      </c>
      <c r="F49" s="21" t="s">
        <v>97</v>
      </c>
      <c r="G49" s="27">
        <f t="shared" si="9"/>
        <v>230</v>
      </c>
      <c r="H49" s="27"/>
      <c r="I49" s="27">
        <v>230</v>
      </c>
      <c r="J49" s="27">
        <f t="shared" si="13"/>
        <v>663.6</v>
      </c>
      <c r="K49" s="27"/>
      <c r="L49" s="27">
        <v>663.6</v>
      </c>
      <c r="M49" s="27">
        <f t="shared" si="14"/>
        <v>0</v>
      </c>
      <c r="N49" s="27"/>
      <c r="O49" s="27">
        <v>0</v>
      </c>
      <c r="P49" s="23">
        <f t="shared" si="8"/>
        <v>-663.6</v>
      </c>
      <c r="Q49" s="23">
        <f t="shared" si="3"/>
        <v>0</v>
      </c>
      <c r="R49" s="23">
        <f t="shared" si="4"/>
        <v>-663.6</v>
      </c>
      <c r="S49" s="27">
        <f t="shared" si="15"/>
        <v>0</v>
      </c>
      <c r="T49" s="27"/>
      <c r="U49" s="27">
        <v>0</v>
      </c>
      <c r="V49" s="27">
        <f t="shared" si="12"/>
        <v>0</v>
      </c>
      <c r="W49" s="27"/>
      <c r="X49" s="27">
        <v>0</v>
      </c>
      <c r="Y49" s="24"/>
    </row>
    <row r="50" spans="1:25" ht="21" x14ac:dyDescent="0.25">
      <c r="A50" s="25"/>
      <c r="B50" s="26"/>
      <c r="C50" s="26"/>
      <c r="D50" s="27"/>
      <c r="E50" s="29" t="s">
        <v>98</v>
      </c>
      <c r="F50" s="30"/>
      <c r="G50" s="27">
        <f>H50+I50</f>
        <v>158811.4</v>
      </c>
      <c r="H50" s="30">
        <f>SUM(H51:H53)</f>
        <v>1044</v>
      </c>
      <c r="I50" s="30">
        <f>SUM(I51:I53)</f>
        <v>157767.4</v>
      </c>
      <c r="J50" s="27">
        <f t="shared" si="13"/>
        <v>5048</v>
      </c>
      <c r="K50" s="30">
        <f>SUM(K51:K53)</f>
        <v>2000</v>
      </c>
      <c r="L50" s="30">
        <f>SUM(L51:L53)</f>
        <v>3048</v>
      </c>
      <c r="M50" s="27">
        <f t="shared" si="14"/>
        <v>87000</v>
      </c>
      <c r="N50" s="30">
        <f>SUM(N51:N53)</f>
        <v>2000</v>
      </c>
      <c r="O50" s="30">
        <f>SUM(O51:O53)</f>
        <v>85000</v>
      </c>
      <c r="P50" s="23">
        <f t="shared" si="8"/>
        <v>81952</v>
      </c>
      <c r="Q50" s="23">
        <f t="shared" si="3"/>
        <v>0</v>
      </c>
      <c r="R50" s="23">
        <f t="shared" si="4"/>
        <v>81952</v>
      </c>
      <c r="S50" s="27">
        <f t="shared" si="15"/>
        <v>2000</v>
      </c>
      <c r="T50" s="30">
        <f>SUM(T51:T53)</f>
        <v>2000</v>
      </c>
      <c r="U50" s="30">
        <f>SUM(U51:U53)</f>
        <v>0</v>
      </c>
      <c r="V50" s="27">
        <f t="shared" si="12"/>
        <v>2000</v>
      </c>
      <c r="W50" s="30">
        <f>SUM(W51:W53)</f>
        <v>2000</v>
      </c>
      <c r="X50" s="30">
        <f>SUM(X51:X53)</f>
        <v>0</v>
      </c>
      <c r="Y50" s="24"/>
    </row>
    <row r="51" spans="1:25" ht="21" x14ac:dyDescent="0.25">
      <c r="A51" s="25"/>
      <c r="B51" s="26"/>
      <c r="C51" s="26"/>
      <c r="D51" s="27"/>
      <c r="E51" s="28" t="s">
        <v>99</v>
      </c>
      <c r="F51" s="21" t="s">
        <v>100</v>
      </c>
      <c r="G51" s="27">
        <f>H51+I51</f>
        <v>1044</v>
      </c>
      <c r="H51" s="27">
        <v>1044</v>
      </c>
      <c r="I51" s="27"/>
      <c r="J51" s="27">
        <f t="shared" si="13"/>
        <v>2000</v>
      </c>
      <c r="K51" s="27">
        <v>2000</v>
      </c>
      <c r="L51" s="27"/>
      <c r="M51" s="27">
        <f t="shared" si="14"/>
        <v>2000</v>
      </c>
      <c r="N51" s="27">
        <v>2000</v>
      </c>
      <c r="O51" s="27"/>
      <c r="P51" s="23">
        <f t="shared" si="8"/>
        <v>0</v>
      </c>
      <c r="Q51" s="23">
        <f t="shared" si="3"/>
        <v>0</v>
      </c>
      <c r="R51" s="23">
        <f t="shared" si="4"/>
        <v>0</v>
      </c>
      <c r="S51" s="27">
        <f t="shared" si="15"/>
        <v>2000</v>
      </c>
      <c r="T51" s="27">
        <v>2000</v>
      </c>
      <c r="U51" s="27"/>
      <c r="V51" s="27">
        <f t="shared" si="12"/>
        <v>2000</v>
      </c>
      <c r="W51" s="27">
        <v>2000</v>
      </c>
      <c r="X51" s="27"/>
      <c r="Y51" s="24"/>
    </row>
    <row r="52" spans="1:25" x14ac:dyDescent="0.25">
      <c r="A52" s="25"/>
      <c r="B52" s="26"/>
      <c r="C52" s="26"/>
      <c r="D52" s="27"/>
      <c r="E52" s="28" t="s">
        <v>101</v>
      </c>
      <c r="F52" s="21" t="s">
        <v>102</v>
      </c>
      <c r="G52" s="27">
        <f>H52+I52</f>
        <v>0</v>
      </c>
      <c r="H52" s="27"/>
      <c r="I52" s="27">
        <v>0</v>
      </c>
      <c r="J52" s="27">
        <f t="shared" si="13"/>
        <v>3000</v>
      </c>
      <c r="K52" s="27"/>
      <c r="L52" s="27">
        <v>3000</v>
      </c>
      <c r="M52" s="27">
        <f t="shared" si="14"/>
        <v>85000</v>
      </c>
      <c r="N52" s="27"/>
      <c r="O52" s="27">
        <v>85000</v>
      </c>
      <c r="P52" s="23">
        <f t="shared" si="8"/>
        <v>82000</v>
      </c>
      <c r="Q52" s="23">
        <f t="shared" si="3"/>
        <v>0</v>
      </c>
      <c r="R52" s="23">
        <f t="shared" si="4"/>
        <v>82000</v>
      </c>
      <c r="S52" s="27">
        <f t="shared" si="15"/>
        <v>0</v>
      </c>
      <c r="T52" s="27"/>
      <c r="U52" s="27">
        <v>0</v>
      </c>
      <c r="V52" s="27">
        <f t="shared" si="12"/>
        <v>0</v>
      </c>
      <c r="W52" s="27"/>
      <c r="X52" s="27">
        <v>0</v>
      </c>
      <c r="Y52" s="24"/>
    </row>
    <row r="53" spans="1:25" ht="21" x14ac:dyDescent="0.25">
      <c r="A53" s="25"/>
      <c r="B53" s="26"/>
      <c r="C53" s="26"/>
      <c r="D53" s="27"/>
      <c r="E53" s="28" t="s">
        <v>103</v>
      </c>
      <c r="F53" s="21" t="s">
        <v>104</v>
      </c>
      <c r="G53" s="27">
        <f>H53+I53</f>
        <v>157767.4</v>
      </c>
      <c r="H53" s="27"/>
      <c r="I53" s="27">
        <v>157767.4</v>
      </c>
      <c r="J53" s="27">
        <f t="shared" si="13"/>
        <v>48</v>
      </c>
      <c r="K53" s="27"/>
      <c r="L53" s="27">
        <v>48</v>
      </c>
      <c r="M53" s="27">
        <f t="shared" si="14"/>
        <v>0</v>
      </c>
      <c r="N53" s="27"/>
      <c r="O53" s="27">
        <v>0</v>
      </c>
      <c r="P53" s="23">
        <f t="shared" si="8"/>
        <v>-48</v>
      </c>
      <c r="Q53" s="23">
        <f t="shared" si="3"/>
        <v>0</v>
      </c>
      <c r="R53" s="23">
        <f t="shared" si="4"/>
        <v>-48</v>
      </c>
      <c r="S53" s="27">
        <f t="shared" si="15"/>
        <v>0</v>
      </c>
      <c r="T53" s="27"/>
      <c r="U53" s="27">
        <v>0</v>
      </c>
      <c r="V53" s="27">
        <f t="shared" si="12"/>
        <v>0</v>
      </c>
      <c r="W53" s="27"/>
      <c r="X53" s="27">
        <v>0</v>
      </c>
      <c r="Y53" s="24"/>
    </row>
    <row r="54" spans="1:25" x14ac:dyDescent="0.25">
      <c r="A54" s="20" t="s">
        <v>105</v>
      </c>
      <c r="B54" s="21" t="s">
        <v>24</v>
      </c>
      <c r="C54" s="21" t="s">
        <v>28</v>
      </c>
      <c r="D54" s="21" t="s">
        <v>106</v>
      </c>
      <c r="E54" s="28" t="s">
        <v>107</v>
      </c>
      <c r="F54" s="27"/>
      <c r="G54" s="27">
        <f t="shared" ref="G54:O54" si="16">SUM(G56)</f>
        <v>0</v>
      </c>
      <c r="H54" s="27">
        <f t="shared" si="16"/>
        <v>0</v>
      </c>
      <c r="I54" s="27">
        <f t="shared" si="16"/>
        <v>0</v>
      </c>
      <c r="J54" s="27">
        <f t="shared" si="16"/>
        <v>0</v>
      </c>
      <c r="K54" s="27">
        <f t="shared" si="16"/>
        <v>0</v>
      </c>
      <c r="L54" s="27">
        <f t="shared" si="16"/>
        <v>0</v>
      </c>
      <c r="M54" s="27">
        <f t="shared" si="16"/>
        <v>0</v>
      </c>
      <c r="N54" s="27">
        <f t="shared" si="16"/>
        <v>0</v>
      </c>
      <c r="O54" s="27">
        <f t="shared" si="16"/>
        <v>0</v>
      </c>
      <c r="P54" s="23">
        <f t="shared" si="8"/>
        <v>0</v>
      </c>
      <c r="Q54" s="23">
        <f t="shared" si="3"/>
        <v>0</v>
      </c>
      <c r="R54" s="23">
        <f t="shared" si="4"/>
        <v>0</v>
      </c>
      <c r="S54" s="27">
        <f t="shared" ref="S54:X54" si="17">SUM(S56)</f>
        <v>0</v>
      </c>
      <c r="T54" s="27">
        <f t="shared" si="17"/>
        <v>0</v>
      </c>
      <c r="U54" s="27">
        <f t="shared" si="17"/>
        <v>0</v>
      </c>
      <c r="V54" s="27">
        <f t="shared" si="17"/>
        <v>0</v>
      </c>
      <c r="W54" s="27">
        <f t="shared" si="17"/>
        <v>0</v>
      </c>
      <c r="X54" s="27">
        <f t="shared" si="17"/>
        <v>0</v>
      </c>
      <c r="Y54" s="24"/>
    </row>
    <row r="55" spans="1:25" ht="12.75" customHeight="1" x14ac:dyDescent="0.25">
      <c r="A55" s="25"/>
      <c r="B55" s="26"/>
      <c r="C55" s="26"/>
      <c r="D55" s="27"/>
      <c r="E55" s="28" t="s">
        <v>17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3"/>
      <c r="Q55" s="23"/>
      <c r="R55" s="23"/>
      <c r="S55" s="27"/>
      <c r="T55" s="27"/>
      <c r="U55" s="27"/>
      <c r="V55" s="27"/>
      <c r="W55" s="27"/>
      <c r="X55" s="27"/>
      <c r="Y55" s="24"/>
    </row>
    <row r="56" spans="1:25" x14ac:dyDescent="0.25">
      <c r="A56" s="25"/>
      <c r="B56" s="26"/>
      <c r="C56" s="26"/>
      <c r="D56" s="27"/>
      <c r="E56" s="28" t="s">
        <v>64</v>
      </c>
      <c r="F56" s="21" t="s">
        <v>65</v>
      </c>
      <c r="G56" s="27"/>
      <c r="H56" s="27"/>
      <c r="I56" s="27"/>
      <c r="J56" s="27"/>
      <c r="K56" s="27"/>
      <c r="L56" s="27"/>
      <c r="M56" s="27"/>
      <c r="N56" s="27"/>
      <c r="O56" s="27"/>
      <c r="P56" s="23">
        <f t="shared" si="8"/>
        <v>0</v>
      </c>
      <c r="Q56" s="23">
        <f t="shared" si="3"/>
        <v>0</v>
      </c>
      <c r="R56" s="23">
        <f t="shared" si="4"/>
        <v>0</v>
      </c>
      <c r="S56" s="27"/>
      <c r="T56" s="27"/>
      <c r="U56" s="27"/>
      <c r="V56" s="27"/>
      <c r="W56" s="27"/>
      <c r="X56" s="27"/>
      <c r="Y56" s="24"/>
    </row>
    <row r="57" spans="1:25" x14ac:dyDescent="0.25">
      <c r="A57" s="20" t="s">
        <v>108</v>
      </c>
      <c r="B57" s="21" t="s">
        <v>24</v>
      </c>
      <c r="C57" s="21" t="s">
        <v>106</v>
      </c>
      <c r="D57" s="21" t="s">
        <v>25</v>
      </c>
      <c r="E57" s="29" t="s">
        <v>109</v>
      </c>
      <c r="F57" s="29"/>
      <c r="G57" s="29">
        <f t="shared" ref="G57:O57" si="18">SUM(G59)</f>
        <v>4495.6000000000004</v>
      </c>
      <c r="H57" s="29">
        <f t="shared" si="18"/>
        <v>4495.6000000000004</v>
      </c>
      <c r="I57" s="29">
        <f t="shared" si="18"/>
        <v>0</v>
      </c>
      <c r="J57" s="29">
        <f t="shared" si="18"/>
        <v>4510</v>
      </c>
      <c r="K57" s="29">
        <f t="shared" si="18"/>
        <v>4510</v>
      </c>
      <c r="L57" s="29">
        <f t="shared" si="18"/>
        <v>0</v>
      </c>
      <c r="M57" s="29">
        <f t="shared" si="18"/>
        <v>4630</v>
      </c>
      <c r="N57" s="29">
        <f t="shared" si="18"/>
        <v>4630</v>
      </c>
      <c r="O57" s="29">
        <f t="shared" si="18"/>
        <v>0</v>
      </c>
      <c r="P57" s="23">
        <f t="shared" si="8"/>
        <v>120</v>
      </c>
      <c r="Q57" s="23">
        <f t="shared" si="3"/>
        <v>120</v>
      </c>
      <c r="R57" s="23">
        <f t="shared" si="4"/>
        <v>0</v>
      </c>
      <c r="S57" s="29">
        <f t="shared" ref="S57:X57" si="19">SUM(S59)</f>
        <v>4630</v>
      </c>
      <c r="T57" s="29">
        <f t="shared" si="19"/>
        <v>4630</v>
      </c>
      <c r="U57" s="29">
        <f t="shared" si="19"/>
        <v>0</v>
      </c>
      <c r="V57" s="29">
        <f t="shared" si="19"/>
        <v>4630</v>
      </c>
      <c r="W57" s="29">
        <f t="shared" si="19"/>
        <v>4630</v>
      </c>
      <c r="X57" s="29">
        <f t="shared" si="19"/>
        <v>0</v>
      </c>
      <c r="Y57" s="24"/>
    </row>
    <row r="58" spans="1:25" ht="12.75" customHeight="1" x14ac:dyDescent="0.25">
      <c r="A58" s="25"/>
      <c r="B58" s="26"/>
      <c r="C58" s="26"/>
      <c r="D58" s="27"/>
      <c r="E58" s="28" t="s">
        <v>30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3"/>
      <c r="Q58" s="23"/>
      <c r="R58" s="23"/>
      <c r="S58" s="27"/>
      <c r="T58" s="27"/>
      <c r="U58" s="27"/>
      <c r="V58" s="27"/>
      <c r="W58" s="27"/>
      <c r="X58" s="27"/>
      <c r="Y58" s="24"/>
    </row>
    <row r="59" spans="1:25" x14ac:dyDescent="0.25">
      <c r="A59" s="20" t="s">
        <v>110</v>
      </c>
      <c r="B59" s="21" t="s">
        <v>24</v>
      </c>
      <c r="C59" s="21" t="s">
        <v>106</v>
      </c>
      <c r="D59" s="21">
        <v>3</v>
      </c>
      <c r="E59" s="28" t="s">
        <v>111</v>
      </c>
      <c r="F59" s="27"/>
      <c r="G59" s="27">
        <f t="shared" ref="G59:L59" si="20">SUM(G61:G62)</f>
        <v>4495.6000000000004</v>
      </c>
      <c r="H59" s="27">
        <f t="shared" si="20"/>
        <v>4495.6000000000004</v>
      </c>
      <c r="I59" s="27">
        <f t="shared" si="20"/>
        <v>0</v>
      </c>
      <c r="J59" s="27">
        <f t="shared" si="20"/>
        <v>4510</v>
      </c>
      <c r="K59" s="27">
        <f t="shared" si="20"/>
        <v>4510</v>
      </c>
      <c r="L59" s="27">
        <f t="shared" si="20"/>
        <v>0</v>
      </c>
      <c r="M59" s="27">
        <f>SUM(M61:M62)</f>
        <v>4630</v>
      </c>
      <c r="N59" s="27">
        <f>SUM(N61:N62)</f>
        <v>4630</v>
      </c>
      <c r="O59" s="27">
        <f>SUM(O61:O62)</f>
        <v>0</v>
      </c>
      <c r="P59" s="23">
        <f t="shared" si="8"/>
        <v>120</v>
      </c>
      <c r="Q59" s="23">
        <f t="shared" si="3"/>
        <v>120</v>
      </c>
      <c r="R59" s="23">
        <f t="shared" si="4"/>
        <v>0</v>
      </c>
      <c r="S59" s="27">
        <f t="shared" ref="S59:X59" si="21">SUM(S61:S62)</f>
        <v>4630</v>
      </c>
      <c r="T59" s="27">
        <f t="shared" si="21"/>
        <v>4630</v>
      </c>
      <c r="U59" s="27">
        <f t="shared" si="21"/>
        <v>0</v>
      </c>
      <c r="V59" s="27">
        <f t="shared" si="21"/>
        <v>4630</v>
      </c>
      <c r="W59" s="27">
        <f t="shared" si="21"/>
        <v>4630</v>
      </c>
      <c r="X59" s="27">
        <f t="shared" si="21"/>
        <v>0</v>
      </c>
      <c r="Y59" s="24"/>
    </row>
    <row r="60" spans="1:25" ht="12.75" customHeight="1" x14ac:dyDescent="0.25">
      <c r="A60" s="25"/>
      <c r="B60" s="26"/>
      <c r="C60" s="26"/>
      <c r="D60" s="27"/>
      <c r="E60" s="28" t="s">
        <v>17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3"/>
      <c r="Q60" s="23"/>
      <c r="R60" s="23"/>
      <c r="S60" s="27"/>
      <c r="T60" s="27"/>
      <c r="U60" s="27"/>
      <c r="V60" s="27"/>
      <c r="W60" s="27"/>
      <c r="X60" s="27"/>
      <c r="Y60" s="24"/>
    </row>
    <row r="61" spans="1:25" ht="12.75" customHeight="1" x14ac:dyDescent="0.25">
      <c r="A61" s="25"/>
      <c r="B61" s="26"/>
      <c r="C61" s="26"/>
      <c r="D61" s="27"/>
      <c r="E61" s="28" t="s">
        <v>38</v>
      </c>
      <c r="F61" s="21" t="s">
        <v>39</v>
      </c>
      <c r="G61" s="27">
        <v>0</v>
      </c>
      <c r="H61" s="27">
        <v>0</v>
      </c>
      <c r="I61" s="27"/>
      <c r="J61" s="27">
        <v>0</v>
      </c>
      <c r="K61" s="27">
        <v>0</v>
      </c>
      <c r="L61" s="27"/>
      <c r="M61" s="27">
        <v>0</v>
      </c>
      <c r="N61" s="27">
        <v>0</v>
      </c>
      <c r="O61" s="27"/>
      <c r="P61" s="23">
        <f t="shared" si="8"/>
        <v>0</v>
      </c>
      <c r="Q61" s="23">
        <f t="shared" si="3"/>
        <v>0</v>
      </c>
      <c r="R61" s="23">
        <f t="shared" si="4"/>
        <v>0</v>
      </c>
      <c r="S61" s="27">
        <v>0</v>
      </c>
      <c r="T61" s="27">
        <v>0</v>
      </c>
      <c r="U61" s="27"/>
      <c r="V61" s="27">
        <v>0</v>
      </c>
      <c r="W61" s="27">
        <v>0</v>
      </c>
      <c r="X61" s="27"/>
      <c r="Y61" s="24"/>
    </row>
    <row r="62" spans="1:25" ht="12.75" customHeight="1" x14ac:dyDescent="0.25">
      <c r="A62" s="25"/>
      <c r="B62" s="26"/>
      <c r="C62" s="26"/>
      <c r="D62" s="27"/>
      <c r="E62" s="28" t="s">
        <v>111</v>
      </c>
      <c r="F62" s="21"/>
      <c r="G62" s="33">
        <f>H62+I62</f>
        <v>4495.6000000000004</v>
      </c>
      <c r="H62" s="27">
        <f>H63+H64</f>
        <v>4495.6000000000004</v>
      </c>
      <c r="I62" s="27"/>
      <c r="J62" s="33">
        <f>K62+L62</f>
        <v>4510</v>
      </c>
      <c r="K62" s="27">
        <f>K63+K64</f>
        <v>4510</v>
      </c>
      <c r="L62" s="27"/>
      <c r="M62" s="33">
        <f>N62+O62</f>
        <v>4630</v>
      </c>
      <c r="N62" s="27">
        <v>4630</v>
      </c>
      <c r="O62" s="27"/>
      <c r="P62" s="23">
        <f t="shared" si="8"/>
        <v>120</v>
      </c>
      <c r="Q62" s="23">
        <f t="shared" si="3"/>
        <v>120</v>
      </c>
      <c r="R62" s="23">
        <f t="shared" si="4"/>
        <v>0</v>
      </c>
      <c r="S62" s="33">
        <f>T62+U62</f>
        <v>4630</v>
      </c>
      <c r="T62" s="27">
        <v>4630</v>
      </c>
      <c r="U62" s="27"/>
      <c r="V62" s="33">
        <f>W62+X62</f>
        <v>4630</v>
      </c>
      <c r="W62" s="27">
        <v>4630</v>
      </c>
      <c r="X62" s="27"/>
      <c r="Y62" s="24"/>
    </row>
    <row r="63" spans="1:25" ht="12.75" customHeight="1" x14ac:dyDescent="0.25">
      <c r="A63" s="25"/>
      <c r="B63" s="26"/>
      <c r="C63" s="26"/>
      <c r="D63" s="27"/>
      <c r="E63" s="28" t="s">
        <v>54</v>
      </c>
      <c r="F63" s="21" t="s">
        <v>55</v>
      </c>
      <c r="G63" s="33">
        <f>H63+I63</f>
        <v>4356</v>
      </c>
      <c r="H63" s="27">
        <v>4356</v>
      </c>
      <c r="I63" s="27"/>
      <c r="J63" s="33">
        <f>K63+L63</f>
        <v>4360</v>
      </c>
      <c r="K63" s="27">
        <v>4360</v>
      </c>
      <c r="L63" s="27"/>
      <c r="M63" s="33">
        <f>N63+O63</f>
        <v>4360</v>
      </c>
      <c r="N63" s="27">
        <v>4360</v>
      </c>
      <c r="O63" s="27"/>
      <c r="P63" s="23">
        <f t="shared" si="8"/>
        <v>0</v>
      </c>
      <c r="Q63" s="23">
        <f t="shared" si="3"/>
        <v>0</v>
      </c>
      <c r="R63" s="23">
        <f t="shared" si="4"/>
        <v>0</v>
      </c>
      <c r="S63" s="33">
        <f>T63+U63</f>
        <v>4360</v>
      </c>
      <c r="T63" s="27">
        <v>4360</v>
      </c>
      <c r="U63" s="27"/>
      <c r="V63" s="33">
        <f>W63+X63</f>
        <v>4360</v>
      </c>
      <c r="W63" s="27">
        <v>4360</v>
      </c>
      <c r="X63" s="27"/>
      <c r="Y63" s="24"/>
    </row>
    <row r="64" spans="1:25" ht="12.75" customHeight="1" x14ac:dyDescent="0.25">
      <c r="A64" s="25"/>
      <c r="B64" s="26"/>
      <c r="C64" s="26"/>
      <c r="D64" s="27"/>
      <c r="E64" s="28" t="s">
        <v>58</v>
      </c>
      <c r="F64" s="21" t="s">
        <v>59</v>
      </c>
      <c r="G64" s="33">
        <f>H64+I64</f>
        <v>139.6</v>
      </c>
      <c r="H64" s="27">
        <v>139.6</v>
      </c>
      <c r="I64" s="27"/>
      <c r="J64" s="33">
        <f>K64+L64</f>
        <v>150</v>
      </c>
      <c r="K64" s="27">
        <v>150</v>
      </c>
      <c r="L64" s="27"/>
      <c r="M64" s="33">
        <f>N64+O64</f>
        <v>270</v>
      </c>
      <c r="N64" s="27">
        <v>270</v>
      </c>
      <c r="O64" s="27"/>
      <c r="P64" s="23">
        <f t="shared" si="8"/>
        <v>120</v>
      </c>
      <c r="Q64" s="23">
        <f t="shared" si="3"/>
        <v>120</v>
      </c>
      <c r="R64" s="23">
        <f t="shared" si="4"/>
        <v>0</v>
      </c>
      <c r="S64" s="33">
        <f>T64+U64</f>
        <v>270</v>
      </c>
      <c r="T64" s="27">
        <v>270</v>
      </c>
      <c r="U64" s="27"/>
      <c r="V64" s="33">
        <f>W64+X64</f>
        <v>270</v>
      </c>
      <c r="W64" s="27">
        <v>270</v>
      </c>
      <c r="X64" s="27"/>
      <c r="Y64" s="24"/>
    </row>
    <row r="65" spans="1:25" ht="31.5" x14ac:dyDescent="0.25">
      <c r="A65" s="20" t="s">
        <v>112</v>
      </c>
      <c r="B65" s="21" t="s">
        <v>24</v>
      </c>
      <c r="C65" s="21" t="s">
        <v>113</v>
      </c>
      <c r="D65" s="21" t="s">
        <v>25</v>
      </c>
      <c r="E65" s="29" t="s">
        <v>114</v>
      </c>
      <c r="F65" s="29"/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3">
        <f t="shared" si="8"/>
        <v>0</v>
      </c>
      <c r="Q65" s="23">
        <f t="shared" si="3"/>
        <v>0</v>
      </c>
      <c r="R65" s="23">
        <f t="shared" si="4"/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4"/>
    </row>
    <row r="66" spans="1:25" ht="12.75" customHeight="1" x14ac:dyDescent="0.25">
      <c r="A66" s="25"/>
      <c r="B66" s="26"/>
      <c r="C66" s="26"/>
      <c r="D66" s="27"/>
      <c r="E66" s="28" t="s">
        <v>30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3"/>
      <c r="Q66" s="23"/>
      <c r="R66" s="23"/>
      <c r="S66" s="27"/>
      <c r="T66" s="27"/>
      <c r="U66" s="27"/>
      <c r="V66" s="27"/>
      <c r="W66" s="27"/>
      <c r="X66" s="27"/>
      <c r="Y66" s="24"/>
    </row>
    <row r="67" spans="1:25" ht="31.5" x14ac:dyDescent="0.25">
      <c r="A67" s="20" t="s">
        <v>115</v>
      </c>
      <c r="B67" s="21" t="s">
        <v>24</v>
      </c>
      <c r="C67" s="21" t="s">
        <v>113</v>
      </c>
      <c r="D67" s="21" t="s">
        <v>28</v>
      </c>
      <c r="E67" s="28" t="s">
        <v>114</v>
      </c>
      <c r="F67" s="27"/>
      <c r="G67" s="27">
        <f t="shared" ref="G67:O67" si="22">SUM(G69+G71+G73)</f>
        <v>0</v>
      </c>
      <c r="H67" s="27">
        <f t="shared" si="22"/>
        <v>0</v>
      </c>
      <c r="I67" s="27">
        <f t="shared" si="22"/>
        <v>0</v>
      </c>
      <c r="J67" s="27">
        <f t="shared" si="22"/>
        <v>0</v>
      </c>
      <c r="K67" s="27">
        <f t="shared" si="22"/>
        <v>0</v>
      </c>
      <c r="L67" s="27">
        <f t="shared" si="22"/>
        <v>0</v>
      </c>
      <c r="M67" s="27">
        <f t="shared" si="22"/>
        <v>0</v>
      </c>
      <c r="N67" s="27">
        <f t="shared" si="22"/>
        <v>0</v>
      </c>
      <c r="O67" s="27">
        <f t="shared" si="22"/>
        <v>0</v>
      </c>
      <c r="P67" s="23">
        <f t="shared" si="8"/>
        <v>0</v>
      </c>
      <c r="Q67" s="23">
        <f t="shared" si="3"/>
        <v>0</v>
      </c>
      <c r="R67" s="23">
        <f t="shared" si="4"/>
        <v>0</v>
      </c>
      <c r="S67" s="27">
        <f t="shared" ref="S67:X67" si="23">SUM(S69+S71+S73)</f>
        <v>0</v>
      </c>
      <c r="T67" s="27">
        <f t="shared" si="23"/>
        <v>0</v>
      </c>
      <c r="U67" s="27">
        <f t="shared" si="23"/>
        <v>0</v>
      </c>
      <c r="V67" s="27">
        <f t="shared" si="23"/>
        <v>0</v>
      </c>
      <c r="W67" s="27">
        <f t="shared" si="23"/>
        <v>0</v>
      </c>
      <c r="X67" s="27">
        <f t="shared" si="23"/>
        <v>0</v>
      </c>
      <c r="Y67" s="24"/>
    </row>
    <row r="68" spans="1:25" ht="12.75" customHeight="1" x14ac:dyDescent="0.25">
      <c r="A68" s="25"/>
      <c r="B68" s="26"/>
      <c r="C68" s="26"/>
      <c r="D68" s="27"/>
      <c r="E68" s="28" t="s">
        <v>17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3"/>
      <c r="Q68" s="23"/>
      <c r="R68" s="23"/>
      <c r="S68" s="27"/>
      <c r="T68" s="27"/>
      <c r="U68" s="27"/>
      <c r="V68" s="27"/>
      <c r="W68" s="27"/>
      <c r="X68" s="27"/>
      <c r="Y68" s="24"/>
    </row>
    <row r="69" spans="1:25" ht="20.25" customHeight="1" x14ac:dyDescent="0.25">
      <c r="A69" s="25"/>
      <c r="B69" s="26"/>
      <c r="C69" s="26"/>
      <c r="D69" s="27"/>
      <c r="E69" s="29" t="s">
        <v>116</v>
      </c>
      <c r="F69" s="30"/>
      <c r="G69" s="30">
        <f t="shared" ref="G69:X69" si="24">SUM(G70)</f>
        <v>0</v>
      </c>
      <c r="H69" s="30">
        <f t="shared" si="24"/>
        <v>0</v>
      </c>
      <c r="I69" s="30">
        <f t="shared" si="24"/>
        <v>0</v>
      </c>
      <c r="J69" s="30">
        <f t="shared" si="24"/>
        <v>0</v>
      </c>
      <c r="K69" s="30">
        <f t="shared" si="24"/>
        <v>0</v>
      </c>
      <c r="L69" s="30">
        <f t="shared" si="24"/>
        <v>0</v>
      </c>
      <c r="M69" s="30">
        <f t="shared" si="24"/>
        <v>0</v>
      </c>
      <c r="N69" s="30">
        <f t="shared" si="24"/>
        <v>0</v>
      </c>
      <c r="O69" s="30">
        <f t="shared" si="24"/>
        <v>0</v>
      </c>
      <c r="P69" s="23">
        <f t="shared" si="8"/>
        <v>0</v>
      </c>
      <c r="Q69" s="23">
        <f t="shared" si="3"/>
        <v>0</v>
      </c>
      <c r="R69" s="23">
        <f t="shared" si="4"/>
        <v>0</v>
      </c>
      <c r="S69" s="30">
        <f t="shared" si="24"/>
        <v>0</v>
      </c>
      <c r="T69" s="30">
        <f t="shared" si="24"/>
        <v>0</v>
      </c>
      <c r="U69" s="30">
        <f t="shared" si="24"/>
        <v>0</v>
      </c>
      <c r="V69" s="30">
        <f t="shared" si="24"/>
        <v>0</v>
      </c>
      <c r="W69" s="30">
        <f t="shared" si="24"/>
        <v>0</v>
      </c>
      <c r="X69" s="30">
        <f t="shared" si="24"/>
        <v>0</v>
      </c>
      <c r="Y69" s="24"/>
    </row>
    <row r="70" spans="1:25" ht="22.5" customHeight="1" x14ac:dyDescent="0.25">
      <c r="A70" s="25"/>
      <c r="B70" s="26"/>
      <c r="C70" s="26"/>
      <c r="D70" s="27"/>
      <c r="E70" s="28" t="s">
        <v>96</v>
      </c>
      <c r="F70" s="21" t="s">
        <v>97</v>
      </c>
      <c r="G70" s="27"/>
      <c r="H70" s="27"/>
      <c r="I70" s="27"/>
      <c r="J70" s="27"/>
      <c r="K70" s="27"/>
      <c r="L70" s="27"/>
      <c r="M70" s="27"/>
      <c r="N70" s="27"/>
      <c r="O70" s="27"/>
      <c r="P70" s="23">
        <f t="shared" si="8"/>
        <v>0</v>
      </c>
      <c r="Q70" s="23">
        <f t="shared" si="3"/>
        <v>0</v>
      </c>
      <c r="R70" s="23">
        <f t="shared" si="4"/>
        <v>0</v>
      </c>
      <c r="S70" s="27"/>
      <c r="T70" s="27"/>
      <c r="U70" s="27"/>
      <c r="V70" s="27"/>
      <c r="W70" s="27"/>
      <c r="X70" s="27"/>
      <c r="Y70" s="24"/>
    </row>
    <row r="71" spans="1:25" ht="27" hidden="1" customHeight="1" x14ac:dyDescent="0.25">
      <c r="A71" s="25"/>
      <c r="B71" s="26"/>
      <c r="C71" s="26"/>
      <c r="D71" s="27"/>
      <c r="E71" s="29" t="s">
        <v>117</v>
      </c>
      <c r="F71" s="30"/>
      <c r="G71" s="30">
        <f t="shared" ref="G71:X71" si="25">SUM(G72)</f>
        <v>0</v>
      </c>
      <c r="H71" s="30">
        <f t="shared" si="25"/>
        <v>0</v>
      </c>
      <c r="I71" s="30">
        <f t="shared" si="25"/>
        <v>0</v>
      </c>
      <c r="J71" s="30">
        <f t="shared" si="25"/>
        <v>0</v>
      </c>
      <c r="K71" s="30">
        <f t="shared" si="25"/>
        <v>0</v>
      </c>
      <c r="L71" s="30">
        <f t="shared" si="25"/>
        <v>0</v>
      </c>
      <c r="M71" s="30">
        <f t="shared" si="25"/>
        <v>0</v>
      </c>
      <c r="N71" s="30">
        <f t="shared" si="25"/>
        <v>0</v>
      </c>
      <c r="O71" s="30">
        <f t="shared" si="25"/>
        <v>0</v>
      </c>
      <c r="P71" s="23">
        <f t="shared" si="8"/>
        <v>0</v>
      </c>
      <c r="Q71" s="23">
        <f t="shared" si="3"/>
        <v>0</v>
      </c>
      <c r="R71" s="23">
        <f t="shared" si="4"/>
        <v>0</v>
      </c>
      <c r="S71" s="30">
        <f t="shared" si="25"/>
        <v>0</v>
      </c>
      <c r="T71" s="30">
        <f t="shared" si="25"/>
        <v>0</v>
      </c>
      <c r="U71" s="30">
        <f t="shared" si="25"/>
        <v>0</v>
      </c>
      <c r="V71" s="30">
        <f t="shared" si="25"/>
        <v>0</v>
      </c>
      <c r="W71" s="30">
        <f t="shared" si="25"/>
        <v>0</v>
      </c>
      <c r="X71" s="30">
        <f t="shared" si="25"/>
        <v>0</v>
      </c>
      <c r="Y71" s="24"/>
    </row>
    <row r="72" spans="1:25" ht="22.5" customHeight="1" x14ac:dyDescent="0.25">
      <c r="A72" s="25"/>
      <c r="B72" s="26"/>
      <c r="C72" s="26"/>
      <c r="D72" s="27"/>
      <c r="E72" s="28" t="s">
        <v>96</v>
      </c>
      <c r="F72" s="21" t="s">
        <v>97</v>
      </c>
      <c r="G72" s="27"/>
      <c r="H72" s="27"/>
      <c r="I72" s="27"/>
      <c r="J72" s="27"/>
      <c r="K72" s="27"/>
      <c r="L72" s="27"/>
      <c r="M72" s="27"/>
      <c r="N72" s="27"/>
      <c r="O72" s="27"/>
      <c r="P72" s="23">
        <f t="shared" si="8"/>
        <v>0</v>
      </c>
      <c r="Q72" s="23">
        <f t="shared" si="3"/>
        <v>0</v>
      </c>
      <c r="R72" s="23">
        <f t="shared" si="4"/>
        <v>0</v>
      </c>
      <c r="S72" s="27"/>
      <c r="T72" s="27"/>
      <c r="U72" s="27"/>
      <c r="V72" s="27"/>
      <c r="W72" s="27"/>
      <c r="X72" s="27"/>
      <c r="Y72" s="24"/>
    </row>
    <row r="73" spans="1:25" ht="26.25" customHeight="1" x14ac:dyDescent="0.25">
      <c r="A73" s="25"/>
      <c r="B73" s="26"/>
      <c r="C73" s="26"/>
      <c r="D73" s="27"/>
      <c r="E73" s="29" t="s">
        <v>118</v>
      </c>
      <c r="F73" s="30"/>
      <c r="G73" s="30">
        <f t="shared" ref="G73:X73" si="26">SUM(G74)</f>
        <v>0</v>
      </c>
      <c r="H73" s="30">
        <f t="shared" si="26"/>
        <v>0</v>
      </c>
      <c r="I73" s="30">
        <f t="shared" si="26"/>
        <v>0</v>
      </c>
      <c r="J73" s="30">
        <f t="shared" si="26"/>
        <v>0</v>
      </c>
      <c r="K73" s="30">
        <f t="shared" si="26"/>
        <v>0</v>
      </c>
      <c r="L73" s="30">
        <f t="shared" si="26"/>
        <v>0</v>
      </c>
      <c r="M73" s="30">
        <f t="shared" si="26"/>
        <v>0</v>
      </c>
      <c r="N73" s="30">
        <f t="shared" si="26"/>
        <v>0</v>
      </c>
      <c r="O73" s="30">
        <f t="shared" si="26"/>
        <v>0</v>
      </c>
      <c r="P73" s="23">
        <f t="shared" si="8"/>
        <v>0</v>
      </c>
      <c r="Q73" s="23">
        <f t="shared" si="3"/>
        <v>0</v>
      </c>
      <c r="R73" s="23">
        <f t="shared" si="4"/>
        <v>0</v>
      </c>
      <c r="S73" s="30">
        <f t="shared" si="26"/>
        <v>0</v>
      </c>
      <c r="T73" s="30">
        <f t="shared" si="26"/>
        <v>0</v>
      </c>
      <c r="U73" s="30">
        <f t="shared" si="26"/>
        <v>0</v>
      </c>
      <c r="V73" s="30">
        <f t="shared" si="26"/>
        <v>0</v>
      </c>
      <c r="W73" s="30">
        <f t="shared" si="26"/>
        <v>0</v>
      </c>
      <c r="X73" s="30">
        <f t="shared" si="26"/>
        <v>0</v>
      </c>
      <c r="Y73" s="24"/>
    </row>
    <row r="74" spans="1:25" ht="22.5" customHeight="1" x14ac:dyDescent="0.25">
      <c r="A74" s="25"/>
      <c r="B74" s="26"/>
      <c r="C74" s="26"/>
      <c r="D74" s="27"/>
      <c r="E74" s="28" t="s">
        <v>96</v>
      </c>
      <c r="F74" s="21" t="s">
        <v>97</v>
      </c>
      <c r="G74" s="27"/>
      <c r="H74" s="27"/>
      <c r="I74" s="27"/>
      <c r="J74" s="27"/>
      <c r="K74" s="27"/>
      <c r="L74" s="27"/>
      <c r="M74" s="27"/>
      <c r="N74" s="27"/>
      <c r="O74" s="27"/>
      <c r="P74" s="23">
        <f t="shared" si="8"/>
        <v>0</v>
      </c>
      <c r="Q74" s="23">
        <f t="shared" si="8"/>
        <v>0</v>
      </c>
      <c r="R74" s="23">
        <f t="shared" ref="R74:R141" si="27">SUM(O74-L74)</f>
        <v>0</v>
      </c>
      <c r="S74" s="27"/>
      <c r="T74" s="27"/>
      <c r="U74" s="27"/>
      <c r="V74" s="27"/>
      <c r="W74" s="27"/>
      <c r="X74" s="27"/>
      <c r="Y74" s="24"/>
    </row>
    <row r="75" spans="1:25" ht="24.75" customHeight="1" x14ac:dyDescent="0.25">
      <c r="A75" s="20" t="s">
        <v>119</v>
      </c>
      <c r="B75" s="21" t="s">
        <v>24</v>
      </c>
      <c r="C75" s="21" t="s">
        <v>120</v>
      </c>
      <c r="D75" s="21" t="s">
        <v>25</v>
      </c>
      <c r="E75" s="29" t="s">
        <v>121</v>
      </c>
      <c r="F75" s="29"/>
      <c r="G75" s="29">
        <f t="shared" ref="G75:O75" si="28">SUM(G77)</f>
        <v>77727.900000000009</v>
      </c>
      <c r="H75" s="29">
        <f t="shared" si="28"/>
        <v>67358.400000000009</v>
      </c>
      <c r="I75" s="29">
        <f t="shared" si="28"/>
        <v>10369.5</v>
      </c>
      <c r="J75" s="29">
        <f t="shared" si="28"/>
        <v>153149</v>
      </c>
      <c r="K75" s="29">
        <f t="shared" si="28"/>
        <v>101681.2</v>
      </c>
      <c r="L75" s="29">
        <f t="shared" si="28"/>
        <v>51467.8</v>
      </c>
      <c r="M75" s="29">
        <f t="shared" si="28"/>
        <v>123800</v>
      </c>
      <c r="N75" s="29">
        <f t="shared" si="28"/>
        <v>108800</v>
      </c>
      <c r="O75" s="29">
        <f t="shared" si="28"/>
        <v>15000</v>
      </c>
      <c r="P75" s="23">
        <f t="shared" ref="P75:Q138" si="29">SUM(M75-J75)</f>
        <v>-29349</v>
      </c>
      <c r="Q75" s="23">
        <f>SUM(N75-K75)</f>
        <v>7118.8000000000029</v>
      </c>
      <c r="R75" s="23">
        <f>SUM(O75-L75)</f>
        <v>-36467.800000000003</v>
      </c>
      <c r="S75" s="29">
        <f t="shared" ref="S75:X75" si="30">SUM(S77)</f>
        <v>140800</v>
      </c>
      <c r="T75" s="29">
        <f t="shared" si="30"/>
        <v>110800</v>
      </c>
      <c r="U75" s="29">
        <f t="shared" si="30"/>
        <v>30000</v>
      </c>
      <c r="V75" s="29">
        <f t="shared" si="30"/>
        <v>143800</v>
      </c>
      <c r="W75" s="29">
        <f t="shared" si="30"/>
        <v>113800</v>
      </c>
      <c r="X75" s="29">
        <f t="shared" si="30"/>
        <v>30000</v>
      </c>
      <c r="Y75" s="24"/>
    </row>
    <row r="76" spans="1:25" ht="12.75" customHeight="1" x14ac:dyDescent="0.25">
      <c r="A76" s="25"/>
      <c r="B76" s="26"/>
      <c r="C76" s="26"/>
      <c r="D76" s="27"/>
      <c r="E76" s="28" t="s">
        <v>30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3"/>
      <c r="Q76" s="23"/>
      <c r="R76" s="23"/>
      <c r="S76" s="27"/>
      <c r="T76" s="27"/>
      <c r="U76" s="27"/>
      <c r="V76" s="27"/>
      <c r="W76" s="27"/>
      <c r="X76" s="27"/>
      <c r="Y76" s="24"/>
    </row>
    <row r="77" spans="1:25" ht="33" customHeight="1" x14ac:dyDescent="0.25">
      <c r="A77" s="20" t="s">
        <v>122</v>
      </c>
      <c r="B77" s="21" t="s">
        <v>24</v>
      </c>
      <c r="C77" s="21" t="s">
        <v>120</v>
      </c>
      <c r="D77" s="21" t="s">
        <v>28</v>
      </c>
      <c r="E77" s="28" t="s">
        <v>121</v>
      </c>
      <c r="F77" s="27"/>
      <c r="G77" s="30">
        <f>H77+I77</f>
        <v>77727.900000000009</v>
      </c>
      <c r="H77" s="33">
        <f>H81+H84</f>
        <v>67358.400000000009</v>
      </c>
      <c r="I77" s="33">
        <f>I81+I84</f>
        <v>10369.5</v>
      </c>
      <c r="J77" s="30">
        <f>K77+L77</f>
        <v>153149</v>
      </c>
      <c r="K77" s="33">
        <f>K81+K84</f>
        <v>101681.2</v>
      </c>
      <c r="L77" s="33">
        <f>L81+L84</f>
        <v>51467.8</v>
      </c>
      <c r="M77" s="30">
        <f>N77+O77</f>
        <v>123800</v>
      </c>
      <c r="N77" s="33">
        <f>N81+N84</f>
        <v>108800</v>
      </c>
      <c r="O77" s="33">
        <f>O81+O84</f>
        <v>15000</v>
      </c>
      <c r="P77" s="23">
        <f t="shared" si="29"/>
        <v>-29349</v>
      </c>
      <c r="Q77" s="23">
        <f>SUM(N77-K77)</f>
        <v>7118.8000000000029</v>
      </c>
      <c r="R77" s="23">
        <f>SUM(O77-L77)</f>
        <v>-36467.800000000003</v>
      </c>
      <c r="S77" s="30">
        <f>T77+U77</f>
        <v>140800</v>
      </c>
      <c r="T77" s="33">
        <f>T81+T84</f>
        <v>110800</v>
      </c>
      <c r="U77" s="33">
        <f>U81+U84</f>
        <v>30000</v>
      </c>
      <c r="V77" s="30">
        <f>W77+X77</f>
        <v>143800</v>
      </c>
      <c r="W77" s="33">
        <f>W81+W84</f>
        <v>113800</v>
      </c>
      <c r="X77" s="33">
        <f>X81+X84</f>
        <v>30000</v>
      </c>
      <c r="Y77" s="24"/>
    </row>
    <row r="78" spans="1:25" ht="19.5" customHeight="1" x14ac:dyDescent="0.25">
      <c r="A78" s="25"/>
      <c r="B78" s="26"/>
      <c r="C78" s="26"/>
      <c r="D78" s="27"/>
      <c r="E78" s="28" t="s">
        <v>17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3"/>
      <c r="Q78" s="23"/>
      <c r="R78" s="23"/>
      <c r="S78" s="27"/>
      <c r="T78" s="27"/>
      <c r="U78" s="27"/>
      <c r="V78" s="27"/>
      <c r="W78" s="27"/>
      <c r="X78" s="27"/>
      <c r="Y78" s="24"/>
    </row>
    <row r="79" spans="1:25" ht="42" x14ac:dyDescent="0.25">
      <c r="A79" s="25"/>
      <c r="B79" s="26"/>
      <c r="C79" s="26"/>
      <c r="D79" s="27"/>
      <c r="E79" s="29" t="s">
        <v>123</v>
      </c>
      <c r="F79" s="30"/>
      <c r="G79" s="30">
        <f t="shared" ref="G79:X79" si="31">SUM(G80)</f>
        <v>0</v>
      </c>
      <c r="H79" s="30">
        <f t="shared" si="31"/>
        <v>0</v>
      </c>
      <c r="I79" s="30">
        <f t="shared" si="31"/>
        <v>0</v>
      </c>
      <c r="J79" s="30">
        <f t="shared" si="31"/>
        <v>0</v>
      </c>
      <c r="K79" s="30">
        <f t="shared" si="31"/>
        <v>0</v>
      </c>
      <c r="L79" s="30">
        <f t="shared" si="31"/>
        <v>0</v>
      </c>
      <c r="M79" s="30">
        <f t="shared" si="31"/>
        <v>0</v>
      </c>
      <c r="N79" s="30">
        <f t="shared" si="31"/>
        <v>0</v>
      </c>
      <c r="O79" s="30">
        <f t="shared" si="31"/>
        <v>0</v>
      </c>
      <c r="P79" s="23">
        <f t="shared" si="29"/>
        <v>0</v>
      </c>
      <c r="Q79" s="23">
        <f t="shared" si="29"/>
        <v>0</v>
      </c>
      <c r="R79" s="23">
        <f t="shared" si="27"/>
        <v>0</v>
      </c>
      <c r="S79" s="30">
        <f t="shared" si="31"/>
        <v>0</v>
      </c>
      <c r="T79" s="30">
        <f t="shared" si="31"/>
        <v>0</v>
      </c>
      <c r="U79" s="30">
        <f t="shared" si="31"/>
        <v>0</v>
      </c>
      <c r="V79" s="30">
        <f t="shared" si="31"/>
        <v>0</v>
      </c>
      <c r="W79" s="30">
        <f t="shared" si="31"/>
        <v>0</v>
      </c>
      <c r="X79" s="30">
        <f t="shared" si="31"/>
        <v>0</v>
      </c>
      <c r="Y79" s="24"/>
    </row>
    <row r="80" spans="1:25" x14ac:dyDescent="0.25">
      <c r="A80" s="25"/>
      <c r="B80" s="26"/>
      <c r="C80" s="26"/>
      <c r="D80" s="27"/>
      <c r="E80" s="28" t="s">
        <v>85</v>
      </c>
      <c r="F80" s="21" t="s">
        <v>86</v>
      </c>
      <c r="G80" s="27"/>
      <c r="H80" s="27"/>
      <c r="I80" s="27"/>
      <c r="J80" s="27"/>
      <c r="K80" s="27"/>
      <c r="L80" s="27"/>
      <c r="M80" s="27"/>
      <c r="N80" s="27"/>
      <c r="O80" s="27"/>
      <c r="P80" s="23">
        <f t="shared" si="29"/>
        <v>0</v>
      </c>
      <c r="Q80" s="23">
        <f t="shared" si="29"/>
        <v>0</v>
      </c>
      <c r="R80" s="23">
        <f t="shared" si="27"/>
        <v>0</v>
      </c>
      <c r="S80" s="27"/>
      <c r="T80" s="27"/>
      <c r="U80" s="27"/>
      <c r="V80" s="27"/>
      <c r="W80" s="27"/>
      <c r="X80" s="27"/>
      <c r="Y80" s="24"/>
    </row>
    <row r="81" spans="1:25" ht="36" customHeight="1" x14ac:dyDescent="0.25">
      <c r="A81" s="25"/>
      <c r="B81" s="26"/>
      <c r="C81" s="26"/>
      <c r="D81" s="27"/>
      <c r="E81" s="29" t="s">
        <v>124</v>
      </c>
      <c r="F81" s="30"/>
      <c r="G81" s="30">
        <f>H81+I81</f>
        <v>28639.100000000002</v>
      </c>
      <c r="H81" s="30">
        <f>SUM(H82:H83)</f>
        <v>28639.100000000002</v>
      </c>
      <c r="I81" s="30">
        <f>SUM(I82:I83)</f>
        <v>0</v>
      </c>
      <c r="J81" s="30">
        <f>K81+L81</f>
        <v>39000</v>
      </c>
      <c r="K81" s="30">
        <f>SUM(K82:K83)</f>
        <v>39000</v>
      </c>
      <c r="L81" s="30">
        <f>SUM(L82:L83)</f>
        <v>0</v>
      </c>
      <c r="M81" s="30">
        <f>N81+O81</f>
        <v>51000</v>
      </c>
      <c r="N81" s="30">
        <f>SUM(N82:N83)</f>
        <v>51000</v>
      </c>
      <c r="O81" s="30">
        <f>SUM(O82:O83)</f>
        <v>0</v>
      </c>
      <c r="P81" s="23">
        <f t="shared" si="29"/>
        <v>12000</v>
      </c>
      <c r="Q81" s="23">
        <f t="shared" si="29"/>
        <v>12000</v>
      </c>
      <c r="R81" s="23">
        <f t="shared" si="27"/>
        <v>0</v>
      </c>
      <c r="S81" s="30">
        <f>T81+U81</f>
        <v>51000</v>
      </c>
      <c r="T81" s="30">
        <f>SUM(T82:T83)</f>
        <v>51000</v>
      </c>
      <c r="U81" s="30">
        <f>SUM(U82:U83)</f>
        <v>0</v>
      </c>
      <c r="V81" s="30">
        <f>W81+X81</f>
        <v>51000</v>
      </c>
      <c r="W81" s="30">
        <f>SUM(W82:W83)</f>
        <v>51000</v>
      </c>
      <c r="X81" s="30">
        <f>SUM(X82:X83)</f>
        <v>0</v>
      </c>
      <c r="Y81" s="24"/>
    </row>
    <row r="82" spans="1:25" ht="15.75" customHeight="1" x14ac:dyDescent="0.25">
      <c r="A82" s="25"/>
      <c r="B82" s="26"/>
      <c r="C82" s="26"/>
      <c r="D82" s="27"/>
      <c r="E82" s="28" t="s">
        <v>66</v>
      </c>
      <c r="F82" s="21" t="s">
        <v>67</v>
      </c>
      <c r="G82" s="27">
        <f>H82+I82</f>
        <v>4761.2</v>
      </c>
      <c r="H82" s="27">
        <v>4761.2</v>
      </c>
      <c r="I82" s="27"/>
      <c r="J82" s="27">
        <f t="shared" ref="J82:J98" si="32">K82+L82</f>
        <v>10000</v>
      </c>
      <c r="K82" s="27">
        <v>10000</v>
      </c>
      <c r="L82" s="27"/>
      <c r="M82" s="27">
        <f>N82+O82</f>
        <v>21000</v>
      </c>
      <c r="N82" s="27">
        <v>21000</v>
      </c>
      <c r="O82" s="27"/>
      <c r="P82" s="23">
        <f t="shared" si="29"/>
        <v>11000</v>
      </c>
      <c r="Q82" s="23">
        <f t="shared" si="29"/>
        <v>11000</v>
      </c>
      <c r="R82" s="23">
        <f t="shared" si="27"/>
        <v>0</v>
      </c>
      <c r="S82" s="27">
        <f>T82+U82</f>
        <v>21000</v>
      </c>
      <c r="T82" s="27">
        <v>21000</v>
      </c>
      <c r="U82" s="27"/>
      <c r="V82" s="27">
        <f t="shared" ref="V82:V99" si="33">W82+X82</f>
        <v>21000</v>
      </c>
      <c r="W82" s="27">
        <v>21000</v>
      </c>
      <c r="X82" s="27"/>
      <c r="Y82" s="24"/>
    </row>
    <row r="83" spans="1:25" ht="15.75" customHeight="1" x14ac:dyDescent="0.25">
      <c r="A83" s="25"/>
      <c r="B83" s="26"/>
      <c r="C83" s="26"/>
      <c r="D83" s="27"/>
      <c r="E83" s="28" t="s">
        <v>85</v>
      </c>
      <c r="F83" s="21" t="s">
        <v>86</v>
      </c>
      <c r="G83" s="27">
        <f>H83+I83</f>
        <v>23877.9</v>
      </c>
      <c r="H83" s="27">
        <v>23877.9</v>
      </c>
      <c r="I83" s="27"/>
      <c r="J83" s="27">
        <f t="shared" si="32"/>
        <v>29000</v>
      </c>
      <c r="K83" s="27">
        <v>29000</v>
      </c>
      <c r="L83" s="27"/>
      <c r="M83" s="27">
        <f>N83+O83</f>
        <v>30000</v>
      </c>
      <c r="N83" s="27">
        <v>30000</v>
      </c>
      <c r="O83" s="27"/>
      <c r="P83" s="23">
        <f t="shared" si="29"/>
        <v>1000</v>
      </c>
      <c r="Q83" s="23">
        <f t="shared" si="29"/>
        <v>1000</v>
      </c>
      <c r="R83" s="23">
        <f t="shared" si="27"/>
        <v>0</v>
      </c>
      <c r="S83" s="27">
        <f>T83+U83</f>
        <v>30000</v>
      </c>
      <c r="T83" s="27">
        <v>30000</v>
      </c>
      <c r="U83" s="27"/>
      <c r="V83" s="27">
        <f t="shared" si="33"/>
        <v>30000</v>
      </c>
      <c r="W83" s="27">
        <v>30000</v>
      </c>
      <c r="X83" s="27"/>
      <c r="Y83" s="24"/>
    </row>
    <row r="84" spans="1:25" ht="21" x14ac:dyDescent="0.25">
      <c r="A84" s="25"/>
      <c r="B84" s="26"/>
      <c r="C84" s="26"/>
      <c r="D84" s="27"/>
      <c r="E84" s="29" t="s">
        <v>125</v>
      </c>
      <c r="F84" s="21"/>
      <c r="G84" s="27">
        <f>H84+I84</f>
        <v>49088.800000000003</v>
      </c>
      <c r="H84" s="27">
        <f>SUM(H85:H98)</f>
        <v>38719.300000000003</v>
      </c>
      <c r="I84" s="27">
        <f>SUM(I85:I98)</f>
        <v>10369.5</v>
      </c>
      <c r="J84" s="27">
        <f t="shared" si="32"/>
        <v>114149</v>
      </c>
      <c r="K84" s="27">
        <f>SUM(K85:K98)</f>
        <v>62681.2</v>
      </c>
      <c r="L84" s="27">
        <f>SUM(L85:L98)</f>
        <v>51467.8</v>
      </c>
      <c r="M84" s="27">
        <f>N84+O84</f>
        <v>72800</v>
      </c>
      <c r="N84" s="27">
        <f>SUM(N85:N98)</f>
        <v>57800</v>
      </c>
      <c r="O84" s="27">
        <f>SUM(O85:O98)</f>
        <v>15000</v>
      </c>
      <c r="P84" s="23">
        <f t="shared" si="29"/>
        <v>-41349</v>
      </c>
      <c r="Q84" s="23">
        <f t="shared" si="29"/>
        <v>-4881.1999999999971</v>
      </c>
      <c r="R84" s="23">
        <f t="shared" si="27"/>
        <v>-36467.800000000003</v>
      </c>
      <c r="S84" s="27">
        <f>T84+U84</f>
        <v>89800</v>
      </c>
      <c r="T84" s="27">
        <f>SUM(T85:T98)</f>
        <v>59800</v>
      </c>
      <c r="U84" s="27">
        <f>SUM(U85:U98)</f>
        <v>30000</v>
      </c>
      <c r="V84" s="27">
        <f t="shared" si="33"/>
        <v>92800</v>
      </c>
      <c r="W84" s="27">
        <f>SUM(W85:W98)</f>
        <v>62800</v>
      </c>
      <c r="X84" s="27">
        <f>SUM(X85:X98)</f>
        <v>30000</v>
      </c>
      <c r="Y84" s="24"/>
    </row>
    <row r="85" spans="1:25" x14ac:dyDescent="0.25">
      <c r="A85" s="25"/>
      <c r="B85" s="26"/>
      <c r="C85" s="26"/>
      <c r="D85" s="27"/>
      <c r="E85" s="28" t="s">
        <v>48</v>
      </c>
      <c r="F85" s="21" t="s">
        <v>49</v>
      </c>
      <c r="G85" s="27">
        <f>H85+I85</f>
        <v>1100</v>
      </c>
      <c r="H85" s="27">
        <v>1100</v>
      </c>
      <c r="I85" s="27"/>
      <c r="J85" s="27">
        <f t="shared" si="32"/>
        <v>0</v>
      </c>
      <c r="K85" s="27">
        <v>0</v>
      </c>
      <c r="L85" s="27">
        <v>0</v>
      </c>
      <c r="M85" s="27">
        <f>N85+O85</f>
        <v>0</v>
      </c>
      <c r="N85" s="27">
        <v>0</v>
      </c>
      <c r="O85" s="27"/>
      <c r="P85" s="23">
        <f t="shared" si="29"/>
        <v>0</v>
      </c>
      <c r="Q85" s="23">
        <f t="shared" si="29"/>
        <v>0</v>
      </c>
      <c r="R85" s="23">
        <f t="shared" si="27"/>
        <v>0</v>
      </c>
      <c r="S85" s="27">
        <f>T85+U85</f>
        <v>0</v>
      </c>
      <c r="T85" s="27">
        <v>0</v>
      </c>
      <c r="U85" s="27"/>
      <c r="V85" s="27">
        <f t="shared" si="33"/>
        <v>0</v>
      </c>
      <c r="W85" s="27">
        <v>0</v>
      </c>
      <c r="X85" s="27"/>
      <c r="Y85" s="24"/>
    </row>
    <row r="86" spans="1:25" x14ac:dyDescent="0.25">
      <c r="A86" s="25"/>
      <c r="B86" s="26"/>
      <c r="C86" s="26"/>
      <c r="D86" s="27"/>
      <c r="E86" s="28" t="s">
        <v>50</v>
      </c>
      <c r="F86" s="21" t="s">
        <v>51</v>
      </c>
      <c r="G86" s="27">
        <v>0</v>
      </c>
      <c r="H86" s="27">
        <v>0</v>
      </c>
      <c r="I86" s="27">
        <v>0</v>
      </c>
      <c r="J86" s="27">
        <f t="shared" si="32"/>
        <v>5000</v>
      </c>
      <c r="K86" s="27">
        <v>5000</v>
      </c>
      <c r="L86" s="27">
        <v>0</v>
      </c>
      <c r="M86" s="27"/>
      <c r="N86" s="27"/>
      <c r="O86" s="27"/>
      <c r="P86" s="23"/>
      <c r="Q86" s="23">
        <f t="shared" si="29"/>
        <v>-5000</v>
      </c>
      <c r="R86" s="23"/>
      <c r="S86" s="27"/>
      <c r="T86" s="27"/>
      <c r="U86" s="27"/>
      <c r="V86" s="27"/>
      <c r="W86" s="27"/>
      <c r="X86" s="27"/>
      <c r="Y86" s="24"/>
    </row>
    <row r="87" spans="1:25" x14ac:dyDescent="0.25">
      <c r="A87" s="25"/>
      <c r="B87" s="26"/>
      <c r="C87" s="26"/>
      <c r="D87" s="27"/>
      <c r="E87" s="28" t="s">
        <v>126</v>
      </c>
      <c r="F87" s="21">
        <v>4234</v>
      </c>
      <c r="G87" s="27">
        <f t="shared" ref="G87:G98" si="34">H87+I87</f>
        <v>2517.1</v>
      </c>
      <c r="H87" s="27">
        <v>2517.1</v>
      </c>
      <c r="I87" s="27">
        <v>0</v>
      </c>
      <c r="J87" s="27">
        <f t="shared" si="32"/>
        <v>3400</v>
      </c>
      <c r="K87" s="27">
        <v>3400</v>
      </c>
      <c r="L87" s="27">
        <v>0</v>
      </c>
      <c r="M87" s="27">
        <f>N87+O87</f>
        <v>2900</v>
      </c>
      <c r="N87" s="27">
        <v>2900</v>
      </c>
      <c r="O87" s="27">
        <v>0</v>
      </c>
      <c r="P87" s="23">
        <f t="shared" si="29"/>
        <v>-500</v>
      </c>
      <c r="Q87" s="23">
        <f>SUM(N87-K87)</f>
        <v>-500</v>
      </c>
      <c r="R87" s="23">
        <f t="shared" si="27"/>
        <v>0</v>
      </c>
      <c r="S87" s="27">
        <f>T87+U87</f>
        <v>2900</v>
      </c>
      <c r="T87" s="27">
        <v>2900</v>
      </c>
      <c r="U87" s="27">
        <v>0</v>
      </c>
      <c r="V87" s="27">
        <f t="shared" si="33"/>
        <v>2900</v>
      </c>
      <c r="W87" s="27">
        <v>2900</v>
      </c>
      <c r="X87" s="27">
        <v>0</v>
      </c>
      <c r="Y87" s="24"/>
    </row>
    <row r="88" spans="1:25" x14ac:dyDescent="0.25">
      <c r="A88" s="25"/>
      <c r="B88" s="26"/>
      <c r="C88" s="26"/>
      <c r="D88" s="27"/>
      <c r="E88" s="28" t="s">
        <v>127</v>
      </c>
      <c r="F88" s="21">
        <v>4237</v>
      </c>
      <c r="G88" s="27">
        <f t="shared" si="34"/>
        <v>4634.5</v>
      </c>
      <c r="H88" s="27">
        <v>4634.5</v>
      </c>
      <c r="I88" s="27">
        <v>0</v>
      </c>
      <c r="J88" s="27">
        <f t="shared" si="32"/>
        <v>2000</v>
      </c>
      <c r="K88" s="27">
        <v>2000</v>
      </c>
      <c r="L88" s="27">
        <v>0</v>
      </c>
      <c r="M88" s="27">
        <f>N88+O88</f>
        <v>5000</v>
      </c>
      <c r="N88" s="27">
        <v>5000</v>
      </c>
      <c r="O88" s="27">
        <v>0</v>
      </c>
      <c r="P88" s="23">
        <f t="shared" si="29"/>
        <v>3000</v>
      </c>
      <c r="Q88" s="23">
        <f>SUM(N88-K88)</f>
        <v>3000</v>
      </c>
      <c r="R88" s="23">
        <f t="shared" si="27"/>
        <v>0</v>
      </c>
      <c r="S88" s="27">
        <f>T88+U88</f>
        <v>5000</v>
      </c>
      <c r="T88" s="27">
        <v>5000</v>
      </c>
      <c r="U88" s="27">
        <v>0</v>
      </c>
      <c r="V88" s="27">
        <f t="shared" si="33"/>
        <v>5000</v>
      </c>
      <c r="W88" s="27">
        <v>5000</v>
      </c>
      <c r="X88" s="27">
        <v>0</v>
      </c>
      <c r="Y88" s="24"/>
    </row>
    <row r="89" spans="1:25" x14ac:dyDescent="0.25">
      <c r="A89" s="25"/>
      <c r="B89" s="26"/>
      <c r="C89" s="26"/>
      <c r="D89" s="27"/>
      <c r="E89" s="28" t="s">
        <v>128</v>
      </c>
      <c r="F89" s="21">
        <v>4239</v>
      </c>
      <c r="G89" s="27">
        <f t="shared" si="34"/>
        <v>5697.6</v>
      </c>
      <c r="H89" s="27">
        <v>5697.6</v>
      </c>
      <c r="I89" s="27">
        <v>0</v>
      </c>
      <c r="J89" s="27">
        <f t="shared" si="32"/>
        <v>8681.2000000000007</v>
      </c>
      <c r="K89" s="27">
        <v>8681.2000000000007</v>
      </c>
      <c r="L89" s="27">
        <v>0</v>
      </c>
      <c r="M89" s="27">
        <f>N89+O89</f>
        <v>23000</v>
      </c>
      <c r="N89" s="27">
        <v>23000</v>
      </c>
      <c r="O89" s="27">
        <v>0</v>
      </c>
      <c r="P89" s="23">
        <f t="shared" si="29"/>
        <v>14318.8</v>
      </c>
      <c r="Q89" s="23">
        <f t="shared" si="29"/>
        <v>14318.8</v>
      </c>
      <c r="R89" s="23">
        <f t="shared" si="27"/>
        <v>0</v>
      </c>
      <c r="S89" s="27">
        <f>T89+U89</f>
        <v>25000</v>
      </c>
      <c r="T89" s="27">
        <v>25000</v>
      </c>
      <c r="U89" s="27">
        <v>0</v>
      </c>
      <c r="V89" s="27">
        <f t="shared" si="33"/>
        <v>28000</v>
      </c>
      <c r="W89" s="27">
        <v>28000</v>
      </c>
      <c r="X89" s="27">
        <v>0</v>
      </c>
      <c r="Y89" s="24"/>
    </row>
    <row r="90" spans="1:25" x14ac:dyDescent="0.25">
      <c r="A90" s="25"/>
      <c r="B90" s="26"/>
      <c r="C90" s="26"/>
      <c r="D90" s="27"/>
      <c r="E90" s="34" t="s">
        <v>129</v>
      </c>
      <c r="F90" s="34">
        <v>4261</v>
      </c>
      <c r="G90" s="27">
        <f t="shared" si="34"/>
        <v>190</v>
      </c>
      <c r="H90" s="27">
        <v>190</v>
      </c>
      <c r="I90" s="27">
        <v>0</v>
      </c>
      <c r="J90" s="27">
        <f t="shared" si="32"/>
        <v>300</v>
      </c>
      <c r="K90" s="27">
        <v>300</v>
      </c>
      <c r="L90" s="27">
        <v>0</v>
      </c>
      <c r="M90" s="27">
        <f>N90+O90</f>
        <v>300</v>
      </c>
      <c r="N90" s="27">
        <v>300</v>
      </c>
      <c r="O90" s="27">
        <v>0</v>
      </c>
      <c r="P90" s="23">
        <f t="shared" si="29"/>
        <v>0</v>
      </c>
      <c r="Q90" s="23">
        <f t="shared" si="29"/>
        <v>0</v>
      </c>
      <c r="R90" s="23">
        <f t="shared" si="27"/>
        <v>0</v>
      </c>
      <c r="S90" s="27">
        <f>T90+U90</f>
        <v>300</v>
      </c>
      <c r="T90" s="27">
        <v>300</v>
      </c>
      <c r="U90" s="27">
        <v>0</v>
      </c>
      <c r="V90" s="27">
        <f t="shared" si="33"/>
        <v>300</v>
      </c>
      <c r="W90" s="27">
        <v>300</v>
      </c>
      <c r="X90" s="27">
        <v>0</v>
      </c>
      <c r="Y90" s="24"/>
    </row>
    <row r="91" spans="1:25" x14ac:dyDescent="0.25">
      <c r="A91" s="25"/>
      <c r="B91" s="26"/>
      <c r="C91" s="26"/>
      <c r="D91" s="27"/>
      <c r="E91" s="34" t="s">
        <v>130</v>
      </c>
      <c r="F91" s="34">
        <v>4269</v>
      </c>
      <c r="G91" s="27">
        <f t="shared" si="34"/>
        <v>4472.5</v>
      </c>
      <c r="H91" s="27">
        <v>4472.5</v>
      </c>
      <c r="I91" s="27">
        <v>0</v>
      </c>
      <c r="J91" s="27">
        <f t="shared" si="32"/>
        <v>8300</v>
      </c>
      <c r="K91" s="27">
        <v>8300</v>
      </c>
      <c r="L91" s="27">
        <v>0</v>
      </c>
      <c r="M91" s="27">
        <f>N91+O91</f>
        <v>6300</v>
      </c>
      <c r="N91" s="27">
        <v>6300</v>
      </c>
      <c r="O91" s="27">
        <v>0</v>
      </c>
      <c r="P91" s="23">
        <f t="shared" si="29"/>
        <v>-2000</v>
      </c>
      <c r="Q91" s="23">
        <f t="shared" si="29"/>
        <v>-2000</v>
      </c>
      <c r="R91" s="23">
        <f t="shared" si="27"/>
        <v>0</v>
      </c>
      <c r="S91" s="27">
        <f>T91+U91</f>
        <v>6300</v>
      </c>
      <c r="T91" s="27">
        <v>6300</v>
      </c>
      <c r="U91" s="27">
        <v>0</v>
      </c>
      <c r="V91" s="27">
        <f t="shared" si="33"/>
        <v>6300</v>
      </c>
      <c r="W91" s="27">
        <v>6300</v>
      </c>
      <c r="X91" s="27">
        <v>0</v>
      </c>
      <c r="Y91" s="24"/>
    </row>
    <row r="92" spans="1:25" x14ac:dyDescent="0.25">
      <c r="A92" s="25"/>
      <c r="B92" s="26"/>
      <c r="C92" s="26"/>
      <c r="D92" s="27"/>
      <c r="E92" s="34" t="s">
        <v>131</v>
      </c>
      <c r="F92" s="34">
        <v>4639</v>
      </c>
      <c r="G92" s="27">
        <f t="shared" si="34"/>
        <v>0</v>
      </c>
      <c r="H92" s="27">
        <v>0</v>
      </c>
      <c r="I92" s="27">
        <v>0</v>
      </c>
      <c r="J92" s="27">
        <f t="shared" si="32"/>
        <v>10000</v>
      </c>
      <c r="K92" s="27">
        <v>10000</v>
      </c>
      <c r="L92" s="27">
        <v>0</v>
      </c>
      <c r="M92" s="27">
        <v>0</v>
      </c>
      <c r="N92" s="27">
        <v>0</v>
      </c>
      <c r="O92" s="27">
        <v>0</v>
      </c>
      <c r="P92" s="23">
        <f t="shared" si="29"/>
        <v>-10000</v>
      </c>
      <c r="Q92" s="23">
        <f t="shared" si="29"/>
        <v>-10000</v>
      </c>
      <c r="R92" s="23">
        <f t="shared" si="27"/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4"/>
    </row>
    <row r="93" spans="1:25" x14ac:dyDescent="0.25">
      <c r="A93" s="25"/>
      <c r="B93" s="26"/>
      <c r="C93" s="26"/>
      <c r="D93" s="27"/>
      <c r="E93" s="34" t="s">
        <v>132</v>
      </c>
      <c r="F93" s="34">
        <v>4657</v>
      </c>
      <c r="G93" s="27">
        <f t="shared" si="34"/>
        <v>6294.9</v>
      </c>
      <c r="H93" s="27">
        <v>6294.9</v>
      </c>
      <c r="I93" s="27">
        <v>0</v>
      </c>
      <c r="J93" s="27">
        <f t="shared" si="32"/>
        <v>0</v>
      </c>
      <c r="K93" s="27">
        <v>0</v>
      </c>
      <c r="L93" s="27">
        <v>0</v>
      </c>
      <c r="M93" s="27">
        <f t="shared" ref="M93:M99" si="35">N93+O93</f>
        <v>6300</v>
      </c>
      <c r="N93" s="27">
        <v>6300</v>
      </c>
      <c r="O93" s="27">
        <v>0</v>
      </c>
      <c r="P93" s="23">
        <f t="shared" si="29"/>
        <v>6300</v>
      </c>
      <c r="Q93" s="23">
        <f t="shared" si="29"/>
        <v>6300</v>
      </c>
      <c r="R93" s="23">
        <f t="shared" si="27"/>
        <v>0</v>
      </c>
      <c r="S93" s="27">
        <f t="shared" ref="S93:S99" si="36">T93+U93</f>
        <v>6300</v>
      </c>
      <c r="T93" s="27">
        <v>6300</v>
      </c>
      <c r="U93" s="27">
        <v>0</v>
      </c>
      <c r="V93" s="27">
        <f t="shared" si="33"/>
        <v>6300</v>
      </c>
      <c r="W93" s="27">
        <v>6300</v>
      </c>
      <c r="X93" s="27">
        <v>0</v>
      </c>
      <c r="Y93" s="24"/>
    </row>
    <row r="94" spans="1:25" x14ac:dyDescent="0.25">
      <c r="A94" s="25"/>
      <c r="B94" s="26"/>
      <c r="C94" s="26"/>
      <c r="D94" s="27"/>
      <c r="E94" s="32" t="s">
        <v>133</v>
      </c>
      <c r="F94" s="34">
        <v>4819</v>
      </c>
      <c r="G94" s="27">
        <f t="shared" si="34"/>
        <v>12732.7</v>
      </c>
      <c r="H94" s="27">
        <v>12732.7</v>
      </c>
      <c r="I94" s="27">
        <v>0</v>
      </c>
      <c r="J94" s="27">
        <f t="shared" si="32"/>
        <v>20000</v>
      </c>
      <c r="K94" s="27">
        <v>20000</v>
      </c>
      <c r="L94" s="27">
        <v>0</v>
      </c>
      <c r="M94" s="27">
        <f t="shared" si="35"/>
        <v>13000</v>
      </c>
      <c r="N94" s="27">
        <v>13000</v>
      </c>
      <c r="O94" s="27">
        <v>0</v>
      </c>
      <c r="P94" s="23">
        <f t="shared" si="29"/>
        <v>-7000</v>
      </c>
      <c r="Q94" s="23">
        <f t="shared" si="29"/>
        <v>-7000</v>
      </c>
      <c r="R94" s="23">
        <f t="shared" si="27"/>
        <v>0</v>
      </c>
      <c r="S94" s="27">
        <f t="shared" si="36"/>
        <v>13000</v>
      </c>
      <c r="T94" s="27">
        <v>13000</v>
      </c>
      <c r="U94" s="27">
        <v>0</v>
      </c>
      <c r="V94" s="27">
        <f t="shared" si="33"/>
        <v>13000</v>
      </c>
      <c r="W94" s="27">
        <v>13000</v>
      </c>
      <c r="X94" s="27">
        <v>0</v>
      </c>
      <c r="Y94" s="24"/>
    </row>
    <row r="95" spans="1:25" x14ac:dyDescent="0.25">
      <c r="A95" s="25"/>
      <c r="B95" s="26"/>
      <c r="C95" s="26"/>
      <c r="D95" s="27"/>
      <c r="E95" s="32" t="s">
        <v>134</v>
      </c>
      <c r="F95" s="34">
        <v>4861</v>
      </c>
      <c r="G95" s="27">
        <f t="shared" si="34"/>
        <v>1080</v>
      </c>
      <c r="H95" s="27">
        <v>1080</v>
      </c>
      <c r="I95" s="27">
        <v>0</v>
      </c>
      <c r="J95" s="27">
        <f t="shared" si="32"/>
        <v>5000</v>
      </c>
      <c r="K95" s="27">
        <v>5000</v>
      </c>
      <c r="L95" s="27">
        <v>0</v>
      </c>
      <c r="M95" s="27">
        <f t="shared" si="35"/>
        <v>1000</v>
      </c>
      <c r="N95" s="27">
        <v>1000</v>
      </c>
      <c r="O95" s="27">
        <v>0</v>
      </c>
      <c r="P95" s="23">
        <f t="shared" si="29"/>
        <v>-4000</v>
      </c>
      <c r="Q95" s="23">
        <f t="shared" si="29"/>
        <v>-4000</v>
      </c>
      <c r="R95" s="23">
        <f t="shared" si="27"/>
        <v>0</v>
      </c>
      <c r="S95" s="27">
        <f t="shared" si="36"/>
        <v>1000</v>
      </c>
      <c r="T95" s="27">
        <v>1000</v>
      </c>
      <c r="U95" s="27">
        <v>0</v>
      </c>
      <c r="V95" s="27">
        <f t="shared" si="33"/>
        <v>1000</v>
      </c>
      <c r="W95" s="27">
        <v>1000</v>
      </c>
      <c r="X95" s="27">
        <v>0</v>
      </c>
      <c r="Y95" s="24"/>
    </row>
    <row r="96" spans="1:25" x14ac:dyDescent="0.25">
      <c r="A96" s="25"/>
      <c r="B96" s="26"/>
      <c r="C96" s="26"/>
      <c r="D96" s="27"/>
      <c r="E96" s="32" t="s">
        <v>89</v>
      </c>
      <c r="F96" s="34">
        <v>5111</v>
      </c>
      <c r="G96" s="27">
        <f t="shared" si="34"/>
        <v>9243.5</v>
      </c>
      <c r="H96" s="27"/>
      <c r="I96" s="27">
        <v>9243.5</v>
      </c>
      <c r="J96" s="27">
        <f t="shared" si="32"/>
        <v>0</v>
      </c>
      <c r="K96" s="27"/>
      <c r="L96" s="27">
        <v>0</v>
      </c>
      <c r="M96" s="27">
        <f t="shared" si="35"/>
        <v>0</v>
      </c>
      <c r="N96" s="27"/>
      <c r="O96" s="27">
        <v>0</v>
      </c>
      <c r="P96" s="23">
        <f t="shared" si="29"/>
        <v>0</v>
      </c>
      <c r="Q96" s="23">
        <f t="shared" si="29"/>
        <v>0</v>
      </c>
      <c r="R96" s="23">
        <f>SUM(O96-L96)</f>
        <v>0</v>
      </c>
      <c r="S96" s="27">
        <f t="shared" si="36"/>
        <v>0</v>
      </c>
      <c r="T96" s="27"/>
      <c r="U96" s="27">
        <v>0</v>
      </c>
      <c r="V96" s="27">
        <f t="shared" si="33"/>
        <v>0</v>
      </c>
      <c r="W96" s="27"/>
      <c r="X96" s="27">
        <v>0</v>
      </c>
      <c r="Y96" s="24"/>
    </row>
    <row r="97" spans="1:25" x14ac:dyDescent="0.25">
      <c r="A97" s="25"/>
      <c r="B97" s="26"/>
      <c r="C97" s="26"/>
      <c r="D97" s="27"/>
      <c r="E97" s="28" t="s">
        <v>94</v>
      </c>
      <c r="F97" s="21" t="s">
        <v>95</v>
      </c>
      <c r="G97" s="27">
        <f t="shared" si="34"/>
        <v>994</v>
      </c>
      <c r="H97" s="27"/>
      <c r="I97" s="27">
        <v>994</v>
      </c>
      <c r="J97" s="27">
        <f t="shared" si="32"/>
        <v>5000</v>
      </c>
      <c r="K97" s="27"/>
      <c r="L97" s="27">
        <v>5000</v>
      </c>
      <c r="M97" s="27">
        <f t="shared" si="35"/>
        <v>0</v>
      </c>
      <c r="N97" s="27"/>
      <c r="O97" s="27">
        <v>0</v>
      </c>
      <c r="P97" s="23">
        <f t="shared" si="29"/>
        <v>-5000</v>
      </c>
      <c r="Q97" s="23">
        <f t="shared" si="29"/>
        <v>0</v>
      </c>
      <c r="R97" s="23">
        <f>SUM(O97-L97)</f>
        <v>-5000</v>
      </c>
      <c r="S97" s="27">
        <f t="shared" si="36"/>
        <v>0</v>
      </c>
      <c r="T97" s="27"/>
      <c r="U97" s="27">
        <v>0</v>
      </c>
      <c r="V97" s="27">
        <f t="shared" si="33"/>
        <v>0</v>
      </c>
      <c r="W97" s="27"/>
      <c r="X97" s="27">
        <v>0</v>
      </c>
      <c r="Y97" s="24"/>
    </row>
    <row r="98" spans="1:25" x14ac:dyDescent="0.25">
      <c r="A98" s="25"/>
      <c r="B98" s="26"/>
      <c r="C98" s="26"/>
      <c r="D98" s="27"/>
      <c r="E98" s="32" t="s">
        <v>135</v>
      </c>
      <c r="F98" s="34">
        <v>5134</v>
      </c>
      <c r="G98" s="27">
        <f t="shared" si="34"/>
        <v>132</v>
      </c>
      <c r="H98" s="27"/>
      <c r="I98" s="27">
        <v>132</v>
      </c>
      <c r="J98" s="27">
        <f t="shared" si="32"/>
        <v>46467.8</v>
      </c>
      <c r="K98" s="27"/>
      <c r="L98" s="27">
        <v>46467.8</v>
      </c>
      <c r="M98" s="27">
        <f t="shared" si="35"/>
        <v>15000</v>
      </c>
      <c r="N98" s="27"/>
      <c r="O98" s="27">
        <v>15000</v>
      </c>
      <c r="P98" s="23">
        <f t="shared" si="29"/>
        <v>-31467.800000000003</v>
      </c>
      <c r="Q98" s="23">
        <f t="shared" si="29"/>
        <v>0</v>
      </c>
      <c r="R98" s="23">
        <f>SUM(O98-L98)</f>
        <v>-31467.800000000003</v>
      </c>
      <c r="S98" s="27">
        <f t="shared" si="36"/>
        <v>30000</v>
      </c>
      <c r="T98" s="27"/>
      <c r="U98" s="27">
        <v>30000</v>
      </c>
      <c r="V98" s="27">
        <f t="shared" si="33"/>
        <v>30000</v>
      </c>
      <c r="W98" s="27"/>
      <c r="X98" s="27">
        <v>30000</v>
      </c>
      <c r="Y98" s="24"/>
    </row>
    <row r="99" spans="1:25" x14ac:dyDescent="0.25">
      <c r="A99" s="20" t="s">
        <v>136</v>
      </c>
      <c r="B99" s="21" t="s">
        <v>137</v>
      </c>
      <c r="C99" s="21" t="s">
        <v>25</v>
      </c>
      <c r="D99" s="21" t="s">
        <v>25</v>
      </c>
      <c r="E99" s="23" t="s">
        <v>138</v>
      </c>
      <c r="F99" s="23"/>
      <c r="G99" s="23">
        <f>SUM(G101+G114)</f>
        <v>2759</v>
      </c>
      <c r="H99" s="23">
        <f>SUM(H101+H114)</f>
        <v>295</v>
      </c>
      <c r="I99" s="23">
        <f>SUM(I101+I114)</f>
        <v>2464</v>
      </c>
      <c r="J99" s="33">
        <f>K99+L99</f>
        <v>15800.2</v>
      </c>
      <c r="K99" s="23">
        <f>SUM(K101+K114)</f>
        <v>1800.2</v>
      </c>
      <c r="L99" s="23">
        <f>SUM(L101+L114)</f>
        <v>14000</v>
      </c>
      <c r="M99" s="27">
        <f t="shared" si="35"/>
        <v>3000</v>
      </c>
      <c r="N99" s="23">
        <f>SUM(N101+N114)</f>
        <v>3000</v>
      </c>
      <c r="O99" s="23">
        <f>SUM(O101+O114)</f>
        <v>0</v>
      </c>
      <c r="P99" s="23">
        <f>SUM(M99-J99)</f>
        <v>-12800.2</v>
      </c>
      <c r="Q99" s="23">
        <f>SUM(N99-K99)</f>
        <v>1199.8</v>
      </c>
      <c r="R99" s="23">
        <f>SUM(O99-L99)</f>
        <v>-14000</v>
      </c>
      <c r="S99" s="27">
        <f t="shared" si="36"/>
        <v>3000</v>
      </c>
      <c r="T99" s="23">
        <f>SUM(T101+T114)</f>
        <v>3000</v>
      </c>
      <c r="U99" s="23">
        <f>SUM(U101+U114)</f>
        <v>0</v>
      </c>
      <c r="V99" s="27">
        <f t="shared" si="33"/>
        <v>3000</v>
      </c>
      <c r="W99" s="23">
        <f>SUM(W101+W114)</f>
        <v>3000</v>
      </c>
      <c r="X99" s="23">
        <f>SUM(X101+X114)</f>
        <v>0</v>
      </c>
      <c r="Y99" s="24"/>
    </row>
    <row r="100" spans="1:25" x14ac:dyDescent="0.25">
      <c r="A100" s="25"/>
      <c r="B100" s="26"/>
      <c r="C100" s="26"/>
      <c r="D100" s="27"/>
      <c r="E100" s="28" t="s">
        <v>17</v>
      </c>
      <c r="F100" s="27"/>
      <c r="G100" s="27"/>
      <c r="H100" s="27"/>
      <c r="I100" s="27"/>
      <c r="J100" s="33"/>
      <c r="K100" s="33"/>
      <c r="L100" s="27"/>
      <c r="M100" s="27"/>
      <c r="N100" s="27"/>
      <c r="O100" s="27"/>
      <c r="P100" s="23"/>
      <c r="Q100" s="23"/>
      <c r="R100" s="23"/>
      <c r="S100" s="27"/>
      <c r="T100" s="27"/>
      <c r="U100" s="27"/>
      <c r="V100" s="27"/>
      <c r="W100" s="27"/>
      <c r="X100" s="27"/>
      <c r="Y100" s="24"/>
    </row>
    <row r="101" spans="1:25" x14ac:dyDescent="0.25">
      <c r="A101" s="20" t="s">
        <v>139</v>
      </c>
      <c r="B101" s="21" t="s">
        <v>137</v>
      </c>
      <c r="C101" s="21">
        <v>1</v>
      </c>
      <c r="D101" s="21" t="s">
        <v>25</v>
      </c>
      <c r="E101" s="29" t="s">
        <v>140</v>
      </c>
      <c r="F101" s="29"/>
      <c r="G101" s="27">
        <f>H101+I101</f>
        <v>2759</v>
      </c>
      <c r="H101" s="29">
        <f>SUM(H103)</f>
        <v>295</v>
      </c>
      <c r="I101" s="29">
        <f>SUM(I103)</f>
        <v>2464</v>
      </c>
      <c r="J101" s="33">
        <f>K101+L101</f>
        <v>15800.2</v>
      </c>
      <c r="K101" s="29">
        <f>SUM(K103)</f>
        <v>1800.2</v>
      </c>
      <c r="L101" s="29">
        <f>SUM(L103)</f>
        <v>14000</v>
      </c>
      <c r="M101" s="27">
        <f>N101+O101</f>
        <v>3000</v>
      </c>
      <c r="N101" s="29">
        <f>SUM(N103)</f>
        <v>3000</v>
      </c>
      <c r="O101" s="29">
        <f>SUM(O103)</f>
        <v>0</v>
      </c>
      <c r="P101" s="23">
        <f>SUM(M101-J101)</f>
        <v>-12800.2</v>
      </c>
      <c r="Q101" s="23">
        <f>SUM(N101-K101)</f>
        <v>1199.8</v>
      </c>
      <c r="R101" s="23">
        <f t="shared" si="27"/>
        <v>-14000</v>
      </c>
      <c r="S101" s="27">
        <f>T101+U101</f>
        <v>3000</v>
      </c>
      <c r="T101" s="29">
        <f>SUM(T103)</f>
        <v>3000</v>
      </c>
      <c r="U101" s="29">
        <f>SUM(U103)</f>
        <v>0</v>
      </c>
      <c r="V101" s="27">
        <f>W101+X101</f>
        <v>3000</v>
      </c>
      <c r="W101" s="29">
        <f>SUM(W103)</f>
        <v>3000</v>
      </c>
      <c r="X101" s="29">
        <f>SUM(X103)</f>
        <v>0</v>
      </c>
      <c r="Y101" s="24"/>
    </row>
    <row r="102" spans="1:25" x14ac:dyDescent="0.25">
      <c r="A102" s="25"/>
      <c r="B102" s="26"/>
      <c r="C102" s="26"/>
      <c r="D102" s="27"/>
      <c r="E102" s="28" t="s">
        <v>30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3"/>
      <c r="Q102" s="23"/>
      <c r="R102" s="23"/>
      <c r="S102" s="27"/>
      <c r="T102" s="27"/>
      <c r="U102" s="27"/>
      <c r="V102" s="27"/>
      <c r="W102" s="27"/>
      <c r="X102" s="27"/>
      <c r="Y102" s="24"/>
    </row>
    <row r="103" spans="1:25" x14ac:dyDescent="0.25">
      <c r="A103" s="20" t="s">
        <v>141</v>
      </c>
      <c r="B103" s="21" t="s">
        <v>137</v>
      </c>
      <c r="C103" s="21">
        <v>1</v>
      </c>
      <c r="D103" s="21" t="s">
        <v>28</v>
      </c>
      <c r="E103" s="28" t="s">
        <v>142</v>
      </c>
      <c r="F103" s="27"/>
      <c r="G103" s="27">
        <f>H103+I103</f>
        <v>2759</v>
      </c>
      <c r="H103" s="27">
        <v>295</v>
      </c>
      <c r="I103" s="27">
        <v>2464</v>
      </c>
      <c r="J103" s="27">
        <f>K103+L103</f>
        <v>15800.2</v>
      </c>
      <c r="K103" s="27">
        <f>K105+K106</f>
        <v>1800.2</v>
      </c>
      <c r="L103" s="27">
        <f>L107</f>
        <v>14000</v>
      </c>
      <c r="M103" s="27">
        <f>N103+O103</f>
        <v>3000</v>
      </c>
      <c r="N103" s="27">
        <v>3000</v>
      </c>
      <c r="O103" s="27">
        <v>0</v>
      </c>
      <c r="P103" s="23">
        <f t="shared" si="29"/>
        <v>-12800.2</v>
      </c>
      <c r="Q103" s="23">
        <f t="shared" si="29"/>
        <v>1199.8</v>
      </c>
      <c r="R103" s="23">
        <f t="shared" si="27"/>
        <v>-14000</v>
      </c>
      <c r="S103" s="27">
        <f>T103+U103</f>
        <v>3000</v>
      </c>
      <c r="T103" s="27">
        <v>3000</v>
      </c>
      <c r="U103" s="27">
        <v>0</v>
      </c>
      <c r="V103" s="27">
        <f>W103+X103</f>
        <v>3000</v>
      </c>
      <c r="W103" s="27">
        <v>3000</v>
      </c>
      <c r="X103" s="27">
        <v>0</v>
      </c>
      <c r="Y103" s="24"/>
    </row>
    <row r="104" spans="1:25" x14ac:dyDescent="0.25">
      <c r="A104" s="25"/>
      <c r="B104" s="26"/>
      <c r="C104" s="26"/>
      <c r="D104" s="27"/>
      <c r="E104" s="28" t="s">
        <v>17</v>
      </c>
      <c r="F104" s="27"/>
      <c r="G104" s="27">
        <f>H104+I104</f>
        <v>0</v>
      </c>
      <c r="H104" s="27"/>
      <c r="I104" s="27"/>
      <c r="J104" s="27"/>
      <c r="K104" s="27"/>
      <c r="L104" s="27"/>
      <c r="M104" s="27"/>
      <c r="N104" s="27"/>
      <c r="O104" s="27"/>
      <c r="P104" s="23">
        <f t="shared" si="29"/>
        <v>0</v>
      </c>
      <c r="Q104" s="23">
        <f t="shared" si="29"/>
        <v>0</v>
      </c>
      <c r="R104" s="23">
        <f t="shared" si="27"/>
        <v>0</v>
      </c>
      <c r="S104" s="27"/>
      <c r="T104" s="27"/>
      <c r="U104" s="27"/>
      <c r="V104" s="27"/>
      <c r="W104" s="27"/>
      <c r="X104" s="27"/>
      <c r="Y104" s="24"/>
    </row>
    <row r="105" spans="1:25" x14ac:dyDescent="0.25">
      <c r="A105" s="25"/>
      <c r="B105" s="26"/>
      <c r="C105" s="26"/>
      <c r="D105" s="27"/>
      <c r="E105" s="35" t="s">
        <v>143</v>
      </c>
      <c r="F105" s="21">
        <v>4267</v>
      </c>
      <c r="G105" s="27">
        <f>H105+I105</f>
        <v>295</v>
      </c>
      <c r="H105" s="27">
        <v>295</v>
      </c>
      <c r="I105" s="27"/>
      <c r="J105" s="27">
        <f>K105+L105</f>
        <v>1300.2</v>
      </c>
      <c r="K105" s="27">
        <v>1300.2</v>
      </c>
      <c r="L105" s="27"/>
      <c r="M105" s="27">
        <f>N105+O105</f>
        <v>2000</v>
      </c>
      <c r="N105" s="27">
        <v>2000</v>
      </c>
      <c r="O105" s="27"/>
      <c r="P105" s="23">
        <f t="shared" si="29"/>
        <v>699.8</v>
      </c>
      <c r="Q105" s="23">
        <f t="shared" si="29"/>
        <v>699.8</v>
      </c>
      <c r="R105" s="23">
        <f t="shared" si="27"/>
        <v>0</v>
      </c>
      <c r="S105" s="27">
        <f>T105+U105</f>
        <v>2000</v>
      </c>
      <c r="T105" s="27">
        <v>2000</v>
      </c>
      <c r="U105" s="27"/>
      <c r="V105" s="27">
        <f>W105+X105</f>
        <v>2000</v>
      </c>
      <c r="W105" s="27">
        <v>2000</v>
      </c>
      <c r="X105" s="27"/>
      <c r="Y105" s="24"/>
    </row>
    <row r="106" spans="1:25" x14ac:dyDescent="0.25">
      <c r="A106" s="25"/>
      <c r="B106" s="26"/>
      <c r="C106" s="26"/>
      <c r="D106" s="27"/>
      <c r="E106" s="35" t="s">
        <v>130</v>
      </c>
      <c r="F106" s="21">
        <v>4269</v>
      </c>
      <c r="G106" s="27">
        <f>H106+I106</f>
        <v>0</v>
      </c>
      <c r="H106" s="27">
        <v>0</v>
      </c>
      <c r="I106" s="27"/>
      <c r="J106" s="27">
        <f>K106+L106</f>
        <v>500</v>
      </c>
      <c r="K106" s="27">
        <v>500</v>
      </c>
      <c r="L106" s="27"/>
      <c r="M106" s="27">
        <f>N106+O106</f>
        <v>1000</v>
      </c>
      <c r="N106" s="27">
        <v>1000</v>
      </c>
      <c r="O106" s="27"/>
      <c r="P106" s="23">
        <f t="shared" si="29"/>
        <v>500</v>
      </c>
      <c r="Q106" s="23">
        <f t="shared" si="29"/>
        <v>500</v>
      </c>
      <c r="R106" s="23">
        <f t="shared" si="27"/>
        <v>0</v>
      </c>
      <c r="S106" s="27">
        <f>T106+U106</f>
        <v>1000</v>
      </c>
      <c r="T106" s="27">
        <v>1000</v>
      </c>
      <c r="U106" s="27"/>
      <c r="V106" s="27">
        <f>W106+X106</f>
        <v>1000</v>
      </c>
      <c r="W106" s="27">
        <v>1000</v>
      </c>
      <c r="X106" s="27"/>
      <c r="Y106" s="24"/>
    </row>
    <row r="107" spans="1:25" x14ac:dyDescent="0.25">
      <c r="A107" s="25"/>
      <c r="B107" s="26"/>
      <c r="C107" s="26"/>
      <c r="D107" s="27"/>
      <c r="E107" s="35" t="s">
        <v>94</v>
      </c>
      <c r="F107" s="21" t="s">
        <v>95</v>
      </c>
      <c r="G107" s="27">
        <f>H107+I107</f>
        <v>2464</v>
      </c>
      <c r="H107" s="27"/>
      <c r="I107" s="27">
        <v>2464</v>
      </c>
      <c r="J107" s="27">
        <f>K107+L107</f>
        <v>14000</v>
      </c>
      <c r="K107" s="27">
        <v>0</v>
      </c>
      <c r="L107" s="27">
        <v>14000</v>
      </c>
      <c r="M107" s="27">
        <f>N107+O107</f>
        <v>0</v>
      </c>
      <c r="N107" s="27">
        <v>0</v>
      </c>
      <c r="O107" s="27">
        <v>0</v>
      </c>
      <c r="P107" s="23">
        <f t="shared" si="29"/>
        <v>-14000</v>
      </c>
      <c r="Q107" s="23">
        <f t="shared" si="29"/>
        <v>0</v>
      </c>
      <c r="R107" s="23">
        <f t="shared" si="27"/>
        <v>-14000</v>
      </c>
      <c r="S107" s="27">
        <f>T107+U107</f>
        <v>0</v>
      </c>
      <c r="T107" s="27">
        <v>0</v>
      </c>
      <c r="U107" s="27">
        <v>0</v>
      </c>
      <c r="V107" s="27">
        <f>W107+X107</f>
        <v>0</v>
      </c>
      <c r="W107" s="27">
        <v>0</v>
      </c>
      <c r="X107" s="27">
        <v>0</v>
      </c>
      <c r="Y107" s="24"/>
    </row>
    <row r="108" spans="1:25" ht="21" x14ac:dyDescent="0.25">
      <c r="A108" s="25"/>
      <c r="B108" s="26"/>
      <c r="C108" s="26"/>
      <c r="D108" s="27"/>
      <c r="E108" s="29" t="s">
        <v>144</v>
      </c>
      <c r="F108" s="30"/>
      <c r="G108" s="30">
        <f t="shared" ref="G108:O108" si="37">SUM(G109:G113)</f>
        <v>0</v>
      </c>
      <c r="H108" s="30">
        <f t="shared" si="37"/>
        <v>0</v>
      </c>
      <c r="I108" s="30">
        <f t="shared" si="37"/>
        <v>0</v>
      </c>
      <c r="J108" s="30">
        <f t="shared" si="37"/>
        <v>0</v>
      </c>
      <c r="K108" s="30">
        <f t="shared" si="37"/>
        <v>0</v>
      </c>
      <c r="L108" s="30">
        <f t="shared" si="37"/>
        <v>0</v>
      </c>
      <c r="M108" s="30">
        <f t="shared" si="37"/>
        <v>0</v>
      </c>
      <c r="N108" s="30">
        <f t="shared" si="37"/>
        <v>0</v>
      </c>
      <c r="O108" s="30">
        <f t="shared" si="37"/>
        <v>0</v>
      </c>
      <c r="P108" s="23">
        <f t="shared" si="29"/>
        <v>0</v>
      </c>
      <c r="Q108" s="23">
        <f t="shared" si="29"/>
        <v>0</v>
      </c>
      <c r="R108" s="23">
        <f t="shared" si="27"/>
        <v>0</v>
      </c>
      <c r="S108" s="30">
        <f t="shared" ref="S108:X108" si="38">SUM(S109:S113)</f>
        <v>0</v>
      </c>
      <c r="T108" s="30">
        <f t="shared" si="38"/>
        <v>0</v>
      </c>
      <c r="U108" s="30">
        <f t="shared" si="38"/>
        <v>0</v>
      </c>
      <c r="V108" s="30">
        <f t="shared" si="38"/>
        <v>0</v>
      </c>
      <c r="W108" s="30">
        <f t="shared" si="38"/>
        <v>0</v>
      </c>
      <c r="X108" s="30">
        <f t="shared" si="38"/>
        <v>0</v>
      </c>
      <c r="Y108" s="24"/>
    </row>
    <row r="109" spans="1:25" x14ac:dyDescent="0.25">
      <c r="A109" s="25"/>
      <c r="B109" s="26"/>
      <c r="C109" s="26"/>
      <c r="D109" s="27"/>
      <c r="E109" s="28" t="s">
        <v>42</v>
      </c>
      <c r="F109" s="21" t="s">
        <v>43</v>
      </c>
      <c r="G109" s="27"/>
      <c r="H109" s="27"/>
      <c r="I109" s="27"/>
      <c r="J109" s="27"/>
      <c r="K109" s="27"/>
      <c r="L109" s="27"/>
      <c r="M109" s="27"/>
      <c r="N109" s="27"/>
      <c r="O109" s="27"/>
      <c r="P109" s="23">
        <f t="shared" si="29"/>
        <v>0</v>
      </c>
      <c r="Q109" s="23">
        <f t="shared" si="29"/>
        <v>0</v>
      </c>
      <c r="R109" s="23">
        <f t="shared" si="27"/>
        <v>0</v>
      </c>
      <c r="S109" s="27"/>
      <c r="T109" s="27"/>
      <c r="U109" s="27"/>
      <c r="V109" s="27"/>
      <c r="W109" s="27"/>
      <c r="X109" s="27"/>
      <c r="Y109" s="24"/>
    </row>
    <row r="110" spans="1:25" x14ac:dyDescent="0.25">
      <c r="A110" s="25"/>
      <c r="B110" s="26"/>
      <c r="C110" s="26"/>
      <c r="D110" s="27"/>
      <c r="E110" s="28" t="s">
        <v>66</v>
      </c>
      <c r="F110" s="21" t="s">
        <v>67</v>
      </c>
      <c r="G110" s="27"/>
      <c r="H110" s="27"/>
      <c r="I110" s="27"/>
      <c r="J110" s="27"/>
      <c r="K110" s="27"/>
      <c r="L110" s="27"/>
      <c r="M110" s="27"/>
      <c r="N110" s="27"/>
      <c r="O110" s="27"/>
      <c r="P110" s="23">
        <f t="shared" si="29"/>
        <v>0</v>
      </c>
      <c r="Q110" s="23">
        <f t="shared" si="29"/>
        <v>0</v>
      </c>
      <c r="R110" s="23">
        <f t="shared" si="27"/>
        <v>0</v>
      </c>
      <c r="S110" s="27"/>
      <c r="T110" s="27"/>
      <c r="U110" s="27"/>
      <c r="V110" s="27"/>
      <c r="W110" s="27"/>
      <c r="X110" s="27"/>
      <c r="Y110" s="24"/>
    </row>
    <row r="111" spans="1:25" ht="21" x14ac:dyDescent="0.25">
      <c r="A111" s="25"/>
      <c r="B111" s="26"/>
      <c r="C111" s="26"/>
      <c r="D111" s="27"/>
      <c r="E111" s="28" t="s">
        <v>103</v>
      </c>
      <c r="F111" s="21" t="s">
        <v>104</v>
      </c>
      <c r="G111" s="27"/>
      <c r="H111" s="27"/>
      <c r="I111" s="27"/>
      <c r="J111" s="27"/>
      <c r="K111" s="27"/>
      <c r="L111" s="27"/>
      <c r="M111" s="27"/>
      <c r="N111" s="27"/>
      <c r="O111" s="27"/>
      <c r="P111" s="23">
        <f t="shared" si="29"/>
        <v>0</v>
      </c>
      <c r="Q111" s="23">
        <f t="shared" si="29"/>
        <v>0</v>
      </c>
      <c r="R111" s="23">
        <f t="shared" si="27"/>
        <v>0</v>
      </c>
      <c r="S111" s="27"/>
      <c r="T111" s="27"/>
      <c r="U111" s="27"/>
      <c r="V111" s="27"/>
      <c r="W111" s="27"/>
      <c r="X111" s="27"/>
      <c r="Y111" s="24"/>
    </row>
    <row r="112" spans="1:25" x14ac:dyDescent="0.25">
      <c r="A112" s="25"/>
      <c r="B112" s="26"/>
      <c r="C112" s="26"/>
      <c r="D112" s="27"/>
      <c r="E112" s="28" t="s">
        <v>92</v>
      </c>
      <c r="F112" s="21" t="s">
        <v>93</v>
      </c>
      <c r="G112" s="27"/>
      <c r="H112" s="27"/>
      <c r="I112" s="27"/>
      <c r="J112" s="27"/>
      <c r="K112" s="27"/>
      <c r="L112" s="27"/>
      <c r="M112" s="27"/>
      <c r="N112" s="27"/>
      <c r="O112" s="27"/>
      <c r="P112" s="23">
        <f t="shared" si="29"/>
        <v>0</v>
      </c>
      <c r="Q112" s="23">
        <f t="shared" si="29"/>
        <v>0</v>
      </c>
      <c r="R112" s="23">
        <f t="shared" si="27"/>
        <v>0</v>
      </c>
      <c r="S112" s="27"/>
      <c r="T112" s="27"/>
      <c r="U112" s="27"/>
      <c r="V112" s="27"/>
      <c r="W112" s="27"/>
      <c r="X112" s="27"/>
      <c r="Y112" s="24"/>
    </row>
    <row r="113" spans="1:25" x14ac:dyDescent="0.25">
      <c r="A113" s="25"/>
      <c r="B113" s="26"/>
      <c r="C113" s="26"/>
      <c r="D113" s="27"/>
      <c r="E113" s="28" t="s">
        <v>94</v>
      </c>
      <c r="F113" s="21" t="s">
        <v>95</v>
      </c>
      <c r="G113" s="27"/>
      <c r="H113" s="27"/>
      <c r="I113" s="27"/>
      <c r="J113" s="27"/>
      <c r="K113" s="27"/>
      <c r="L113" s="27"/>
      <c r="M113" s="27"/>
      <c r="N113" s="27"/>
      <c r="O113" s="27"/>
      <c r="P113" s="23">
        <f t="shared" si="29"/>
        <v>0</v>
      </c>
      <c r="Q113" s="23">
        <f t="shared" si="29"/>
        <v>0</v>
      </c>
      <c r="R113" s="23">
        <f t="shared" si="27"/>
        <v>0</v>
      </c>
      <c r="S113" s="27"/>
      <c r="T113" s="27"/>
      <c r="U113" s="27"/>
      <c r="V113" s="27"/>
      <c r="W113" s="27"/>
      <c r="X113" s="27"/>
      <c r="Y113" s="24"/>
    </row>
    <row r="114" spans="1:25" ht="21" x14ac:dyDescent="0.25">
      <c r="A114" s="20" t="s">
        <v>145</v>
      </c>
      <c r="B114" s="21" t="s">
        <v>137</v>
      </c>
      <c r="C114" s="21" t="s">
        <v>113</v>
      </c>
      <c r="D114" s="21" t="s">
        <v>25</v>
      </c>
      <c r="E114" s="29" t="s">
        <v>146</v>
      </c>
      <c r="F114" s="29"/>
      <c r="G114" s="29">
        <f t="shared" ref="G114:O114" si="39">SUM(G116)</f>
        <v>0</v>
      </c>
      <c r="H114" s="29">
        <f t="shared" si="39"/>
        <v>0</v>
      </c>
      <c r="I114" s="29">
        <f t="shared" si="39"/>
        <v>0</v>
      </c>
      <c r="J114" s="29">
        <f t="shared" si="39"/>
        <v>0</v>
      </c>
      <c r="K114" s="29">
        <f t="shared" si="39"/>
        <v>0</v>
      </c>
      <c r="L114" s="29">
        <f t="shared" si="39"/>
        <v>0</v>
      </c>
      <c r="M114" s="29">
        <f t="shared" si="39"/>
        <v>0</v>
      </c>
      <c r="N114" s="29">
        <f t="shared" si="39"/>
        <v>0</v>
      </c>
      <c r="O114" s="29">
        <f t="shared" si="39"/>
        <v>0</v>
      </c>
      <c r="P114" s="23">
        <f t="shared" si="29"/>
        <v>0</v>
      </c>
      <c r="Q114" s="23">
        <f t="shared" si="29"/>
        <v>0</v>
      </c>
      <c r="R114" s="23">
        <f t="shared" si="27"/>
        <v>0</v>
      </c>
      <c r="S114" s="29">
        <f t="shared" ref="S114:X114" si="40">SUM(S116)</f>
        <v>0</v>
      </c>
      <c r="T114" s="29">
        <f t="shared" si="40"/>
        <v>0</v>
      </c>
      <c r="U114" s="29">
        <f t="shared" si="40"/>
        <v>0</v>
      </c>
      <c r="V114" s="29">
        <f t="shared" si="40"/>
        <v>0</v>
      </c>
      <c r="W114" s="29">
        <f t="shared" si="40"/>
        <v>0</v>
      </c>
      <c r="X114" s="29">
        <f t="shared" si="40"/>
        <v>0</v>
      </c>
      <c r="Y114" s="24"/>
    </row>
    <row r="115" spans="1:25" x14ac:dyDescent="0.25">
      <c r="A115" s="25"/>
      <c r="B115" s="26"/>
      <c r="C115" s="26"/>
      <c r="D115" s="27"/>
      <c r="E115" s="28" t="s">
        <v>30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3"/>
      <c r="Q115" s="23"/>
      <c r="R115" s="23"/>
      <c r="S115" s="27"/>
      <c r="T115" s="27"/>
      <c r="U115" s="27"/>
      <c r="V115" s="27"/>
      <c r="W115" s="27"/>
      <c r="X115" s="27"/>
      <c r="Y115" s="24"/>
    </row>
    <row r="116" spans="1:25" x14ac:dyDescent="0.25">
      <c r="A116" s="20" t="s">
        <v>147</v>
      </c>
      <c r="B116" s="21" t="s">
        <v>137</v>
      </c>
      <c r="C116" s="21" t="s">
        <v>113</v>
      </c>
      <c r="D116" s="21" t="s">
        <v>28</v>
      </c>
      <c r="E116" s="28" t="s">
        <v>146</v>
      </c>
      <c r="F116" s="27"/>
      <c r="G116" s="27">
        <f t="shared" ref="G116:O116" si="41">SUM(G118+G120)</f>
        <v>0</v>
      </c>
      <c r="H116" s="27">
        <f t="shared" si="41"/>
        <v>0</v>
      </c>
      <c r="I116" s="27">
        <f t="shared" si="41"/>
        <v>0</v>
      </c>
      <c r="J116" s="27">
        <f t="shared" si="41"/>
        <v>0</v>
      </c>
      <c r="K116" s="27">
        <f t="shared" si="41"/>
        <v>0</v>
      </c>
      <c r="L116" s="27">
        <f t="shared" si="41"/>
        <v>0</v>
      </c>
      <c r="M116" s="27">
        <f t="shared" si="41"/>
        <v>0</v>
      </c>
      <c r="N116" s="27">
        <f t="shared" si="41"/>
        <v>0</v>
      </c>
      <c r="O116" s="27">
        <f t="shared" si="41"/>
        <v>0</v>
      </c>
      <c r="P116" s="23">
        <f t="shared" si="29"/>
        <v>0</v>
      </c>
      <c r="Q116" s="23">
        <f t="shared" si="29"/>
        <v>0</v>
      </c>
      <c r="R116" s="23">
        <f t="shared" si="27"/>
        <v>0</v>
      </c>
      <c r="S116" s="27">
        <f t="shared" ref="S116:X116" si="42">SUM(S118+S120)</f>
        <v>0</v>
      </c>
      <c r="T116" s="27">
        <f t="shared" si="42"/>
        <v>0</v>
      </c>
      <c r="U116" s="27">
        <f t="shared" si="42"/>
        <v>0</v>
      </c>
      <c r="V116" s="27">
        <f t="shared" si="42"/>
        <v>0</v>
      </c>
      <c r="W116" s="27">
        <f t="shared" si="42"/>
        <v>0</v>
      </c>
      <c r="X116" s="27">
        <f t="shared" si="42"/>
        <v>0</v>
      </c>
      <c r="Y116" s="24"/>
    </row>
    <row r="117" spans="1:25" x14ac:dyDescent="0.25">
      <c r="A117" s="25"/>
      <c r="B117" s="26"/>
      <c r="C117" s="26"/>
      <c r="D117" s="27"/>
      <c r="E117" s="28" t="s">
        <v>17</v>
      </c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3"/>
      <c r="Q117" s="23"/>
      <c r="R117" s="23"/>
      <c r="S117" s="27"/>
      <c r="T117" s="27"/>
      <c r="U117" s="27"/>
      <c r="V117" s="27"/>
      <c r="W117" s="27"/>
      <c r="X117" s="27"/>
      <c r="Y117" s="24"/>
    </row>
    <row r="118" spans="1:25" ht="42" x14ac:dyDescent="0.25">
      <c r="A118" s="25"/>
      <c r="B118" s="26"/>
      <c r="C118" s="26"/>
      <c r="D118" s="27"/>
      <c r="E118" s="29" t="s">
        <v>148</v>
      </c>
      <c r="F118" s="30"/>
      <c r="G118" s="30">
        <f t="shared" ref="G118:X118" si="43">SUM(G119)</f>
        <v>0</v>
      </c>
      <c r="H118" s="30">
        <f t="shared" si="43"/>
        <v>0</v>
      </c>
      <c r="I118" s="30">
        <f t="shared" si="43"/>
        <v>0</v>
      </c>
      <c r="J118" s="30">
        <f t="shared" si="43"/>
        <v>0</v>
      </c>
      <c r="K118" s="30">
        <f t="shared" si="43"/>
        <v>0</v>
      </c>
      <c r="L118" s="30">
        <f t="shared" si="43"/>
        <v>0</v>
      </c>
      <c r="M118" s="30">
        <f t="shared" si="43"/>
        <v>0</v>
      </c>
      <c r="N118" s="30">
        <f t="shared" si="43"/>
        <v>0</v>
      </c>
      <c r="O118" s="30">
        <f t="shared" si="43"/>
        <v>0</v>
      </c>
      <c r="P118" s="23">
        <f t="shared" si="29"/>
        <v>0</v>
      </c>
      <c r="Q118" s="23">
        <f t="shared" si="29"/>
        <v>0</v>
      </c>
      <c r="R118" s="23">
        <f t="shared" si="27"/>
        <v>0</v>
      </c>
      <c r="S118" s="30">
        <f t="shared" si="43"/>
        <v>0</v>
      </c>
      <c r="T118" s="30">
        <f t="shared" si="43"/>
        <v>0</v>
      </c>
      <c r="U118" s="30">
        <f t="shared" si="43"/>
        <v>0</v>
      </c>
      <c r="V118" s="30">
        <f t="shared" si="43"/>
        <v>0</v>
      </c>
      <c r="W118" s="30">
        <f t="shared" si="43"/>
        <v>0</v>
      </c>
      <c r="X118" s="30">
        <f t="shared" si="43"/>
        <v>0</v>
      </c>
      <c r="Y118" s="24"/>
    </row>
    <row r="119" spans="1:25" x14ac:dyDescent="0.25">
      <c r="A119" s="25"/>
      <c r="B119" s="26"/>
      <c r="C119" s="26"/>
      <c r="D119" s="27"/>
      <c r="E119" s="28" t="s">
        <v>64</v>
      </c>
      <c r="F119" s="21" t="s">
        <v>65</v>
      </c>
      <c r="G119" s="27"/>
      <c r="H119" s="27"/>
      <c r="I119" s="27"/>
      <c r="J119" s="27"/>
      <c r="K119" s="27"/>
      <c r="L119" s="27"/>
      <c r="M119" s="27"/>
      <c r="N119" s="27"/>
      <c r="O119" s="27"/>
      <c r="P119" s="23">
        <f t="shared" si="29"/>
        <v>0</v>
      </c>
      <c r="Q119" s="23">
        <f t="shared" si="29"/>
        <v>0</v>
      </c>
      <c r="R119" s="23">
        <f t="shared" si="27"/>
        <v>0</v>
      </c>
      <c r="S119" s="27"/>
      <c r="T119" s="27"/>
      <c r="U119" s="27"/>
      <c r="V119" s="27"/>
      <c r="W119" s="27"/>
      <c r="X119" s="27"/>
      <c r="Y119" s="24"/>
    </row>
    <row r="120" spans="1:25" ht="21" x14ac:dyDescent="0.25">
      <c r="A120" s="25"/>
      <c r="B120" s="26"/>
      <c r="C120" s="26"/>
      <c r="D120" s="27"/>
      <c r="E120" s="29" t="s">
        <v>149</v>
      </c>
      <c r="F120" s="30"/>
      <c r="G120" s="30">
        <f t="shared" ref="G120:X120" si="44">SUM(G121)</f>
        <v>0</v>
      </c>
      <c r="H120" s="30">
        <f t="shared" si="44"/>
        <v>0</v>
      </c>
      <c r="I120" s="30">
        <f t="shared" si="44"/>
        <v>0</v>
      </c>
      <c r="J120" s="30">
        <f t="shared" si="44"/>
        <v>0</v>
      </c>
      <c r="K120" s="30">
        <f t="shared" si="44"/>
        <v>0</v>
      </c>
      <c r="L120" s="30">
        <f t="shared" si="44"/>
        <v>0</v>
      </c>
      <c r="M120" s="30">
        <f t="shared" si="44"/>
        <v>0</v>
      </c>
      <c r="N120" s="30">
        <f t="shared" si="44"/>
        <v>0</v>
      </c>
      <c r="O120" s="30">
        <f t="shared" si="44"/>
        <v>0</v>
      </c>
      <c r="P120" s="23">
        <f t="shared" si="29"/>
        <v>0</v>
      </c>
      <c r="Q120" s="23">
        <f t="shared" si="29"/>
        <v>0</v>
      </c>
      <c r="R120" s="23">
        <f t="shared" si="27"/>
        <v>0</v>
      </c>
      <c r="S120" s="30">
        <f t="shared" si="44"/>
        <v>0</v>
      </c>
      <c r="T120" s="30">
        <f t="shared" si="44"/>
        <v>0</v>
      </c>
      <c r="U120" s="30">
        <f t="shared" si="44"/>
        <v>0</v>
      </c>
      <c r="V120" s="30">
        <f t="shared" si="44"/>
        <v>0</v>
      </c>
      <c r="W120" s="30">
        <f t="shared" si="44"/>
        <v>0</v>
      </c>
      <c r="X120" s="30">
        <f t="shared" si="44"/>
        <v>0</v>
      </c>
      <c r="Y120" s="24"/>
    </row>
    <row r="121" spans="1:25" ht="21" x14ac:dyDescent="0.25">
      <c r="A121" s="25"/>
      <c r="B121" s="26"/>
      <c r="C121" s="26"/>
      <c r="D121" s="27"/>
      <c r="E121" s="28" t="s">
        <v>79</v>
      </c>
      <c r="F121" s="21" t="s">
        <v>80</v>
      </c>
      <c r="G121" s="27"/>
      <c r="H121" s="27"/>
      <c r="I121" s="27"/>
      <c r="J121" s="27"/>
      <c r="K121" s="27"/>
      <c r="L121" s="27"/>
      <c r="M121" s="27"/>
      <c r="N121" s="27"/>
      <c r="O121" s="27"/>
      <c r="P121" s="23">
        <f t="shared" si="29"/>
        <v>0</v>
      </c>
      <c r="Q121" s="23">
        <f t="shared" si="29"/>
        <v>0</v>
      </c>
      <c r="R121" s="23">
        <f t="shared" si="27"/>
        <v>0</v>
      </c>
      <c r="S121" s="27"/>
      <c r="T121" s="27"/>
      <c r="U121" s="27"/>
      <c r="V121" s="27"/>
      <c r="W121" s="27"/>
      <c r="X121" s="27"/>
      <c r="Y121" s="24"/>
    </row>
    <row r="122" spans="1:25" ht="19.5" customHeight="1" x14ac:dyDescent="0.25">
      <c r="A122" s="20" t="s">
        <v>150</v>
      </c>
      <c r="B122" s="21" t="s">
        <v>151</v>
      </c>
      <c r="C122" s="21" t="s">
        <v>25</v>
      </c>
      <c r="D122" s="21" t="s">
        <v>25</v>
      </c>
      <c r="E122" s="23" t="s">
        <v>152</v>
      </c>
      <c r="F122" s="23"/>
      <c r="G122" s="23">
        <f t="shared" ref="G122:O122" si="45">SUM(G124+G132+G149+G160+G227+G236)</f>
        <v>513557.9</v>
      </c>
      <c r="H122" s="23">
        <f t="shared" si="45"/>
        <v>172267.7</v>
      </c>
      <c r="I122" s="23">
        <f t="shared" si="45"/>
        <v>341290.2</v>
      </c>
      <c r="J122" s="23">
        <f t="shared" si="45"/>
        <v>435653.70000000007</v>
      </c>
      <c r="K122" s="23">
        <f t="shared" si="45"/>
        <v>68631.5</v>
      </c>
      <c r="L122" s="23">
        <f t="shared" si="45"/>
        <v>367022.20000000007</v>
      </c>
      <c r="M122" s="23">
        <f t="shared" si="45"/>
        <v>961931.7</v>
      </c>
      <c r="N122" s="23">
        <f t="shared" si="45"/>
        <v>186931.7</v>
      </c>
      <c r="O122" s="23">
        <f t="shared" si="45"/>
        <v>775000</v>
      </c>
      <c r="P122" s="23">
        <f t="shared" si="29"/>
        <v>526277.99999999988</v>
      </c>
      <c r="Q122" s="23">
        <f t="shared" si="29"/>
        <v>118300.20000000001</v>
      </c>
      <c r="R122" s="23">
        <f t="shared" si="27"/>
        <v>407977.79999999993</v>
      </c>
      <c r="S122" s="23">
        <f t="shared" ref="S122:X122" si="46">SUM(S124+S132+S149+S160+S227+S236)</f>
        <v>1060374.3999999999</v>
      </c>
      <c r="T122" s="23">
        <f t="shared" si="46"/>
        <v>207374.4</v>
      </c>
      <c r="U122" s="23">
        <f t="shared" si="46"/>
        <v>853000</v>
      </c>
      <c r="V122" s="23">
        <f t="shared" si="46"/>
        <v>1172454.3999999999</v>
      </c>
      <c r="W122" s="23">
        <f t="shared" si="46"/>
        <v>219454.4</v>
      </c>
      <c r="X122" s="23">
        <f t="shared" si="46"/>
        <v>953000</v>
      </c>
      <c r="Y122" s="24"/>
    </row>
    <row r="123" spans="1:25" ht="12.75" customHeight="1" x14ac:dyDescent="0.25">
      <c r="A123" s="25"/>
      <c r="B123" s="26"/>
      <c r="C123" s="26"/>
      <c r="D123" s="27"/>
      <c r="E123" s="28" t="s">
        <v>17</v>
      </c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3"/>
      <c r="Q123" s="23"/>
      <c r="R123" s="23"/>
      <c r="S123" s="27"/>
      <c r="T123" s="27"/>
      <c r="U123" s="27"/>
      <c r="V123" s="27"/>
      <c r="W123" s="27"/>
      <c r="X123" s="27"/>
      <c r="Y123" s="24"/>
    </row>
    <row r="124" spans="1:25" ht="24.75" customHeight="1" x14ac:dyDescent="0.25">
      <c r="A124" s="20" t="s">
        <v>153</v>
      </c>
      <c r="B124" s="21" t="s">
        <v>151</v>
      </c>
      <c r="C124" s="21" t="s">
        <v>28</v>
      </c>
      <c r="D124" s="21" t="s">
        <v>25</v>
      </c>
      <c r="E124" s="29" t="s">
        <v>154</v>
      </c>
      <c r="F124" s="29"/>
      <c r="G124" s="29">
        <f t="shared" ref="G124:O124" si="47">SUM(G126)</f>
        <v>0</v>
      </c>
      <c r="H124" s="29">
        <f t="shared" si="47"/>
        <v>0</v>
      </c>
      <c r="I124" s="29">
        <f t="shared" si="47"/>
        <v>0</v>
      </c>
      <c r="J124" s="29">
        <f t="shared" si="47"/>
        <v>0</v>
      </c>
      <c r="K124" s="29">
        <f t="shared" si="47"/>
        <v>0</v>
      </c>
      <c r="L124" s="29">
        <f t="shared" si="47"/>
        <v>0</v>
      </c>
      <c r="M124" s="29">
        <f t="shared" si="47"/>
        <v>0</v>
      </c>
      <c r="N124" s="29">
        <f t="shared" si="47"/>
        <v>0</v>
      </c>
      <c r="O124" s="29">
        <f t="shared" si="47"/>
        <v>0</v>
      </c>
      <c r="P124" s="23">
        <f t="shared" si="29"/>
        <v>0</v>
      </c>
      <c r="Q124" s="23">
        <f t="shared" si="29"/>
        <v>0</v>
      </c>
      <c r="R124" s="23">
        <f t="shared" si="27"/>
        <v>0</v>
      </c>
      <c r="S124" s="29">
        <f t="shared" ref="S124:X124" si="48">SUM(S126)</f>
        <v>0</v>
      </c>
      <c r="T124" s="29">
        <f t="shared" si="48"/>
        <v>0</v>
      </c>
      <c r="U124" s="29">
        <f t="shared" si="48"/>
        <v>0</v>
      </c>
      <c r="V124" s="29">
        <f t="shared" si="48"/>
        <v>0</v>
      </c>
      <c r="W124" s="29">
        <f t="shared" si="48"/>
        <v>0</v>
      </c>
      <c r="X124" s="29">
        <f t="shared" si="48"/>
        <v>0</v>
      </c>
      <c r="Y124" s="24"/>
    </row>
    <row r="125" spans="1:25" ht="12.75" customHeight="1" x14ac:dyDescent="0.25">
      <c r="A125" s="25"/>
      <c r="B125" s="26"/>
      <c r="C125" s="26"/>
      <c r="D125" s="27"/>
      <c r="E125" s="28" t="s">
        <v>30</v>
      </c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3"/>
      <c r="Q125" s="23"/>
      <c r="R125" s="23"/>
      <c r="S125" s="27"/>
      <c r="T125" s="27"/>
      <c r="U125" s="27"/>
      <c r="V125" s="27"/>
      <c r="W125" s="27"/>
      <c r="X125" s="27"/>
      <c r="Y125" s="24"/>
    </row>
    <row r="126" spans="1:25" ht="21" x14ac:dyDescent="0.25">
      <c r="A126" s="20" t="s">
        <v>155</v>
      </c>
      <c r="B126" s="21" t="s">
        <v>151</v>
      </c>
      <c r="C126" s="21" t="s">
        <v>28</v>
      </c>
      <c r="D126" s="21" t="s">
        <v>28</v>
      </c>
      <c r="E126" s="28" t="s">
        <v>156</v>
      </c>
      <c r="F126" s="27"/>
      <c r="G126" s="27">
        <f t="shared" ref="G126:O126" si="49">SUM(G128+G130)</f>
        <v>0</v>
      </c>
      <c r="H126" s="27">
        <f t="shared" si="49"/>
        <v>0</v>
      </c>
      <c r="I126" s="27">
        <f t="shared" si="49"/>
        <v>0</v>
      </c>
      <c r="J126" s="27">
        <f t="shared" si="49"/>
        <v>0</v>
      </c>
      <c r="K126" s="27">
        <f t="shared" si="49"/>
        <v>0</v>
      </c>
      <c r="L126" s="27">
        <f t="shared" si="49"/>
        <v>0</v>
      </c>
      <c r="M126" s="27">
        <f t="shared" si="49"/>
        <v>0</v>
      </c>
      <c r="N126" s="27">
        <f t="shared" si="49"/>
        <v>0</v>
      </c>
      <c r="O126" s="27">
        <f t="shared" si="49"/>
        <v>0</v>
      </c>
      <c r="P126" s="23">
        <f t="shared" si="29"/>
        <v>0</v>
      </c>
      <c r="Q126" s="23">
        <f t="shared" si="29"/>
        <v>0</v>
      </c>
      <c r="R126" s="23">
        <f t="shared" si="27"/>
        <v>0</v>
      </c>
      <c r="S126" s="27">
        <f t="shared" ref="S126:X126" si="50">SUM(S128+S130)</f>
        <v>0</v>
      </c>
      <c r="T126" s="27">
        <f t="shared" si="50"/>
        <v>0</v>
      </c>
      <c r="U126" s="27">
        <f t="shared" si="50"/>
        <v>0</v>
      </c>
      <c r="V126" s="27">
        <f t="shared" si="50"/>
        <v>0</v>
      </c>
      <c r="W126" s="27">
        <f t="shared" si="50"/>
        <v>0</v>
      </c>
      <c r="X126" s="27">
        <f t="shared" si="50"/>
        <v>0</v>
      </c>
      <c r="Y126" s="24"/>
    </row>
    <row r="127" spans="1:25" ht="12.75" customHeight="1" x14ac:dyDescent="0.25">
      <c r="A127" s="25"/>
      <c r="B127" s="26"/>
      <c r="C127" s="26"/>
      <c r="D127" s="27"/>
      <c r="E127" s="28" t="s">
        <v>17</v>
      </c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3"/>
      <c r="Q127" s="23"/>
      <c r="R127" s="23"/>
      <c r="S127" s="27"/>
      <c r="T127" s="27"/>
      <c r="U127" s="27"/>
      <c r="V127" s="27"/>
      <c r="W127" s="27"/>
      <c r="X127" s="27"/>
      <c r="Y127" s="24"/>
    </row>
    <row r="128" spans="1:25" ht="42" x14ac:dyDescent="0.25">
      <c r="A128" s="25"/>
      <c r="B128" s="26"/>
      <c r="C128" s="26"/>
      <c r="D128" s="27"/>
      <c r="E128" s="29" t="s">
        <v>157</v>
      </c>
      <c r="F128" s="30"/>
      <c r="G128" s="30">
        <f t="shared" ref="G128:X128" si="51">SUM(G129)</f>
        <v>0</v>
      </c>
      <c r="H128" s="30">
        <f t="shared" si="51"/>
        <v>0</v>
      </c>
      <c r="I128" s="30">
        <f t="shared" si="51"/>
        <v>0</v>
      </c>
      <c r="J128" s="30">
        <f t="shared" si="51"/>
        <v>0</v>
      </c>
      <c r="K128" s="30">
        <f t="shared" si="51"/>
        <v>0</v>
      </c>
      <c r="L128" s="30">
        <f t="shared" si="51"/>
        <v>0</v>
      </c>
      <c r="M128" s="30">
        <f t="shared" si="51"/>
        <v>0</v>
      </c>
      <c r="N128" s="30">
        <f t="shared" si="51"/>
        <v>0</v>
      </c>
      <c r="O128" s="30">
        <f t="shared" si="51"/>
        <v>0</v>
      </c>
      <c r="P128" s="23">
        <f t="shared" si="29"/>
        <v>0</v>
      </c>
      <c r="Q128" s="23">
        <f t="shared" si="29"/>
        <v>0</v>
      </c>
      <c r="R128" s="23">
        <f t="shared" si="27"/>
        <v>0</v>
      </c>
      <c r="S128" s="30">
        <f t="shared" si="51"/>
        <v>0</v>
      </c>
      <c r="T128" s="30">
        <f t="shared" si="51"/>
        <v>0</v>
      </c>
      <c r="U128" s="30">
        <f t="shared" si="51"/>
        <v>0</v>
      </c>
      <c r="V128" s="30">
        <f t="shared" si="51"/>
        <v>0</v>
      </c>
      <c r="W128" s="30">
        <f t="shared" si="51"/>
        <v>0</v>
      </c>
      <c r="X128" s="30">
        <f t="shared" si="51"/>
        <v>0</v>
      </c>
      <c r="Y128" s="24"/>
    </row>
    <row r="129" spans="1:25" x14ac:dyDescent="0.25">
      <c r="A129" s="25"/>
      <c r="B129" s="26"/>
      <c r="C129" s="26"/>
      <c r="D129" s="27"/>
      <c r="E129" s="28" t="s">
        <v>64</v>
      </c>
      <c r="F129" s="21" t="s">
        <v>65</v>
      </c>
      <c r="G129" s="27"/>
      <c r="H129" s="27"/>
      <c r="I129" s="27"/>
      <c r="J129" s="27"/>
      <c r="K129" s="27"/>
      <c r="L129" s="27"/>
      <c r="M129" s="27"/>
      <c r="N129" s="27"/>
      <c r="O129" s="27"/>
      <c r="P129" s="23">
        <f t="shared" si="29"/>
        <v>0</v>
      </c>
      <c r="Q129" s="23">
        <f t="shared" si="29"/>
        <v>0</v>
      </c>
      <c r="R129" s="23">
        <f t="shared" si="27"/>
        <v>0</v>
      </c>
      <c r="S129" s="27"/>
      <c r="T129" s="27"/>
      <c r="U129" s="27"/>
      <c r="V129" s="27"/>
      <c r="W129" s="27"/>
      <c r="X129" s="27"/>
      <c r="Y129" s="24"/>
    </row>
    <row r="130" spans="1:25" ht="45.75" customHeight="1" x14ac:dyDescent="0.25">
      <c r="A130" s="25"/>
      <c r="B130" s="26"/>
      <c r="C130" s="26"/>
      <c r="D130" s="27"/>
      <c r="E130" s="29" t="s">
        <v>158</v>
      </c>
      <c r="F130" s="30"/>
      <c r="G130" s="30">
        <f t="shared" ref="G130:X130" si="52">SUM(G131)</f>
        <v>0</v>
      </c>
      <c r="H130" s="30">
        <f t="shared" si="52"/>
        <v>0</v>
      </c>
      <c r="I130" s="30">
        <f t="shared" si="52"/>
        <v>0</v>
      </c>
      <c r="J130" s="30">
        <f t="shared" si="52"/>
        <v>0</v>
      </c>
      <c r="K130" s="30">
        <f t="shared" si="52"/>
        <v>0</v>
      </c>
      <c r="L130" s="30">
        <f t="shared" si="52"/>
        <v>0</v>
      </c>
      <c r="M130" s="30">
        <f t="shared" si="52"/>
        <v>0</v>
      </c>
      <c r="N130" s="30">
        <f t="shared" si="52"/>
        <v>0</v>
      </c>
      <c r="O130" s="30">
        <f t="shared" si="52"/>
        <v>0</v>
      </c>
      <c r="P130" s="23">
        <f t="shared" si="29"/>
        <v>0</v>
      </c>
      <c r="Q130" s="23">
        <f t="shared" si="29"/>
        <v>0</v>
      </c>
      <c r="R130" s="23">
        <f t="shared" si="27"/>
        <v>0</v>
      </c>
      <c r="S130" s="30">
        <f t="shared" si="52"/>
        <v>0</v>
      </c>
      <c r="T130" s="30">
        <f t="shared" si="52"/>
        <v>0</v>
      </c>
      <c r="U130" s="30">
        <f t="shared" si="52"/>
        <v>0</v>
      </c>
      <c r="V130" s="30">
        <f t="shared" si="52"/>
        <v>0</v>
      </c>
      <c r="W130" s="30">
        <f t="shared" si="52"/>
        <v>0</v>
      </c>
      <c r="X130" s="30">
        <f t="shared" si="52"/>
        <v>0</v>
      </c>
      <c r="Y130" s="24"/>
    </row>
    <row r="131" spans="1:25" x14ac:dyDescent="0.25">
      <c r="A131" s="25"/>
      <c r="B131" s="26"/>
      <c r="C131" s="26"/>
      <c r="D131" s="27"/>
      <c r="E131" s="28" t="s">
        <v>64</v>
      </c>
      <c r="F131" s="21" t="s">
        <v>65</v>
      </c>
      <c r="G131" s="27"/>
      <c r="H131" s="27"/>
      <c r="I131" s="27"/>
      <c r="J131" s="27"/>
      <c r="K131" s="27"/>
      <c r="L131" s="27"/>
      <c r="M131" s="27"/>
      <c r="N131" s="27"/>
      <c r="O131" s="27"/>
      <c r="P131" s="23">
        <f t="shared" si="29"/>
        <v>0</v>
      </c>
      <c r="Q131" s="23">
        <f t="shared" si="29"/>
        <v>0</v>
      </c>
      <c r="R131" s="23">
        <f t="shared" si="27"/>
        <v>0</v>
      </c>
      <c r="S131" s="27"/>
      <c r="T131" s="27"/>
      <c r="U131" s="27"/>
      <c r="V131" s="27"/>
      <c r="W131" s="27"/>
      <c r="X131" s="27"/>
      <c r="Y131" s="24"/>
    </row>
    <row r="132" spans="1:25" ht="25.5" customHeight="1" x14ac:dyDescent="0.25">
      <c r="A132" s="20" t="s">
        <v>159</v>
      </c>
      <c r="B132" s="21" t="s">
        <v>151</v>
      </c>
      <c r="C132" s="21" t="s">
        <v>160</v>
      </c>
      <c r="D132" s="21" t="s">
        <v>25</v>
      </c>
      <c r="E132" s="29" t="s">
        <v>161</v>
      </c>
      <c r="F132" s="29"/>
      <c r="G132" s="29">
        <f>SUM(G133+G141)</f>
        <v>126782.09999999999</v>
      </c>
      <c r="H132" s="29">
        <f>SUM(H133+H141)</f>
        <v>108688.7</v>
      </c>
      <c r="I132" s="29">
        <f t="shared" ref="I132:O132" si="53">SUM(I133+I141)</f>
        <v>18093.400000000001</v>
      </c>
      <c r="J132" s="29">
        <f t="shared" si="53"/>
        <v>64855</v>
      </c>
      <c r="K132" s="29">
        <f t="shared" si="53"/>
        <v>2500</v>
      </c>
      <c r="L132" s="29">
        <f t="shared" si="53"/>
        <v>62355</v>
      </c>
      <c r="M132" s="29">
        <f t="shared" si="53"/>
        <v>42500</v>
      </c>
      <c r="N132" s="29">
        <f t="shared" si="53"/>
        <v>3500</v>
      </c>
      <c r="O132" s="29">
        <f>SUM(O133+O141)</f>
        <v>39000</v>
      </c>
      <c r="P132" s="23">
        <f t="shared" si="29"/>
        <v>-22355</v>
      </c>
      <c r="Q132" s="23">
        <f t="shared" si="29"/>
        <v>1000</v>
      </c>
      <c r="R132" s="23">
        <f t="shared" si="27"/>
        <v>-23355</v>
      </c>
      <c r="S132" s="29">
        <f t="shared" ref="S132:X132" si="54">SUM(S133+S141)</f>
        <v>33500</v>
      </c>
      <c r="T132" s="29">
        <f t="shared" si="54"/>
        <v>3500</v>
      </c>
      <c r="U132" s="29">
        <f t="shared" si="54"/>
        <v>30000</v>
      </c>
      <c r="V132" s="29">
        <f t="shared" si="54"/>
        <v>33500</v>
      </c>
      <c r="W132" s="29">
        <f t="shared" si="54"/>
        <v>3500</v>
      </c>
      <c r="X132" s="29">
        <f t="shared" si="54"/>
        <v>30000</v>
      </c>
      <c r="Y132" s="24"/>
    </row>
    <row r="133" spans="1:25" ht="12.75" customHeight="1" x14ac:dyDescent="0.25">
      <c r="A133" s="25">
        <v>2421</v>
      </c>
      <c r="B133" s="26">
        <v>4</v>
      </c>
      <c r="C133" s="26">
        <v>2</v>
      </c>
      <c r="D133" s="36">
        <v>1</v>
      </c>
      <c r="E133" s="28" t="s">
        <v>162</v>
      </c>
      <c r="F133" s="27"/>
      <c r="G133" s="27">
        <f>H133+I133</f>
        <v>114221.2</v>
      </c>
      <c r="H133" s="27">
        <f>H134+H135+H136+H137+H138</f>
        <v>107072.2</v>
      </c>
      <c r="I133" s="27">
        <f>I140</f>
        <v>7149</v>
      </c>
      <c r="J133" s="27">
        <f>K133+L133</f>
        <v>11100</v>
      </c>
      <c r="K133" s="27">
        <v>500</v>
      </c>
      <c r="L133" s="27">
        <f>L139+L140</f>
        <v>10600</v>
      </c>
      <c r="M133" s="27">
        <f>N133+O133</f>
        <v>4500</v>
      </c>
      <c r="N133" s="27">
        <v>500</v>
      </c>
      <c r="O133" s="27">
        <v>4000</v>
      </c>
      <c r="P133" s="23">
        <f t="shared" si="29"/>
        <v>-6600</v>
      </c>
      <c r="Q133" s="23">
        <f t="shared" si="29"/>
        <v>0</v>
      </c>
      <c r="R133" s="23">
        <f t="shared" si="27"/>
        <v>-6600</v>
      </c>
      <c r="S133" s="27">
        <f>T133+U133</f>
        <v>500</v>
      </c>
      <c r="T133" s="27">
        <v>500</v>
      </c>
      <c r="U133" s="27">
        <v>0</v>
      </c>
      <c r="V133" s="27">
        <f t="shared" ref="V133:V141" si="55">W133+X133</f>
        <v>500</v>
      </c>
      <c r="W133" s="27">
        <v>500</v>
      </c>
      <c r="X133" s="27">
        <v>0</v>
      </c>
      <c r="Y133" s="24"/>
    </row>
    <row r="134" spans="1:25" ht="12.75" customHeight="1" x14ac:dyDescent="0.25">
      <c r="A134" s="25"/>
      <c r="B134" s="26"/>
      <c r="C134" s="26"/>
      <c r="D134" s="36"/>
      <c r="E134" s="28" t="s">
        <v>34</v>
      </c>
      <c r="F134" s="21" t="s">
        <v>35</v>
      </c>
      <c r="G134" s="27">
        <f t="shared" ref="G134:G140" si="56">H134+I134</f>
        <v>3100.4</v>
      </c>
      <c r="H134" s="27">
        <v>3100.4</v>
      </c>
      <c r="I134" s="27">
        <v>0</v>
      </c>
      <c r="J134" s="27">
        <f>K134+L134</f>
        <v>0</v>
      </c>
      <c r="K134" s="27">
        <v>0</v>
      </c>
      <c r="L134" s="27">
        <v>0</v>
      </c>
      <c r="M134" s="27">
        <f>N134+O134</f>
        <v>0</v>
      </c>
      <c r="N134" s="27">
        <v>0</v>
      </c>
      <c r="O134" s="27">
        <v>0</v>
      </c>
      <c r="P134" s="23">
        <f t="shared" si="29"/>
        <v>0</v>
      </c>
      <c r="Q134" s="23">
        <f t="shared" si="29"/>
        <v>0</v>
      </c>
      <c r="R134" s="23">
        <f t="shared" si="27"/>
        <v>0</v>
      </c>
      <c r="S134" s="27">
        <f>T134+U134</f>
        <v>0</v>
      </c>
      <c r="T134" s="27">
        <v>0</v>
      </c>
      <c r="U134" s="27">
        <v>0</v>
      </c>
      <c r="V134" s="27">
        <f t="shared" si="55"/>
        <v>0</v>
      </c>
      <c r="W134" s="27">
        <v>0</v>
      </c>
      <c r="X134" s="27">
        <v>0</v>
      </c>
      <c r="Y134" s="24"/>
    </row>
    <row r="135" spans="1:25" ht="12.75" customHeight="1" x14ac:dyDescent="0.25">
      <c r="A135" s="25"/>
      <c r="B135" s="26"/>
      <c r="C135" s="26"/>
      <c r="D135" s="36"/>
      <c r="E135" s="28" t="s">
        <v>66</v>
      </c>
      <c r="F135" s="21" t="s">
        <v>67</v>
      </c>
      <c r="G135" s="27">
        <f t="shared" si="56"/>
        <v>130</v>
      </c>
      <c r="H135" s="27">
        <v>130</v>
      </c>
      <c r="I135" s="27">
        <v>0</v>
      </c>
      <c r="J135" s="27">
        <f>K135+L135</f>
        <v>500</v>
      </c>
      <c r="K135" s="27">
        <v>500</v>
      </c>
      <c r="L135" s="27">
        <v>0</v>
      </c>
      <c r="M135" s="27">
        <f>N135+O135</f>
        <v>500</v>
      </c>
      <c r="N135" s="27">
        <v>500</v>
      </c>
      <c r="O135" s="27">
        <v>0</v>
      </c>
      <c r="P135" s="23">
        <f t="shared" si="29"/>
        <v>0</v>
      </c>
      <c r="Q135" s="23">
        <f>SUM(N135-K135)</f>
        <v>0</v>
      </c>
      <c r="R135" s="23">
        <f t="shared" si="27"/>
        <v>0</v>
      </c>
      <c r="S135" s="27">
        <f>T135+U135</f>
        <v>500</v>
      </c>
      <c r="T135" s="27">
        <v>500</v>
      </c>
      <c r="U135" s="27">
        <v>0</v>
      </c>
      <c r="V135" s="27">
        <f t="shared" si="55"/>
        <v>500</v>
      </c>
      <c r="W135" s="27">
        <v>500</v>
      </c>
      <c r="X135" s="27">
        <v>0</v>
      </c>
      <c r="Y135" s="24"/>
    </row>
    <row r="136" spans="1:25" ht="12.75" customHeight="1" x14ac:dyDescent="0.25">
      <c r="A136" s="25"/>
      <c r="B136" s="26"/>
      <c r="C136" s="26"/>
      <c r="D136" s="36"/>
      <c r="E136" s="28" t="s">
        <v>83</v>
      </c>
      <c r="F136" s="21" t="s">
        <v>84</v>
      </c>
      <c r="G136" s="27">
        <f t="shared" si="56"/>
        <v>103345.1</v>
      </c>
      <c r="H136" s="27">
        <v>103345.1</v>
      </c>
      <c r="I136" s="27">
        <v>0</v>
      </c>
      <c r="J136" s="27">
        <f>K136+L136</f>
        <v>0</v>
      </c>
      <c r="K136" s="27">
        <v>0</v>
      </c>
      <c r="L136" s="27">
        <v>0</v>
      </c>
      <c r="M136" s="27">
        <f>N136+O136</f>
        <v>0</v>
      </c>
      <c r="N136" s="27">
        <v>0</v>
      </c>
      <c r="O136" s="27">
        <v>0</v>
      </c>
      <c r="P136" s="23">
        <f t="shared" si="29"/>
        <v>0</v>
      </c>
      <c r="Q136" s="23">
        <f>SUM(N136-K136)</f>
        <v>0</v>
      </c>
      <c r="R136" s="23">
        <f t="shared" si="27"/>
        <v>0</v>
      </c>
      <c r="S136" s="27">
        <f>T136+U136</f>
        <v>0</v>
      </c>
      <c r="T136" s="27">
        <v>0</v>
      </c>
      <c r="U136" s="27">
        <v>0</v>
      </c>
      <c r="V136" s="27">
        <f t="shared" si="55"/>
        <v>0</v>
      </c>
      <c r="W136" s="27">
        <v>0</v>
      </c>
      <c r="X136" s="27">
        <v>0</v>
      </c>
      <c r="Y136" s="24"/>
    </row>
    <row r="137" spans="1:25" ht="12.75" customHeight="1" x14ac:dyDescent="0.25">
      <c r="A137" s="25"/>
      <c r="B137" s="26"/>
      <c r="C137" s="26"/>
      <c r="D137" s="36"/>
      <c r="E137" s="28" t="s">
        <v>163</v>
      </c>
      <c r="F137" s="21">
        <v>4262</v>
      </c>
      <c r="G137" s="27">
        <f t="shared" si="56"/>
        <v>396</v>
      </c>
      <c r="H137" s="27">
        <v>396</v>
      </c>
      <c r="I137" s="27">
        <v>0</v>
      </c>
      <c r="J137" s="27"/>
      <c r="K137" s="27"/>
      <c r="L137" s="27"/>
      <c r="M137" s="27"/>
      <c r="N137" s="27"/>
      <c r="O137" s="27"/>
      <c r="P137" s="23"/>
      <c r="Q137" s="23"/>
      <c r="R137" s="23"/>
      <c r="S137" s="27"/>
      <c r="T137" s="27"/>
      <c r="U137" s="27"/>
      <c r="V137" s="27"/>
      <c r="W137" s="27"/>
      <c r="X137" s="27"/>
      <c r="Y137" s="24"/>
    </row>
    <row r="138" spans="1:25" ht="12.75" customHeight="1" x14ac:dyDescent="0.25">
      <c r="A138" s="25"/>
      <c r="B138" s="26"/>
      <c r="C138" s="26"/>
      <c r="D138" s="36"/>
      <c r="E138" s="28" t="s">
        <v>143</v>
      </c>
      <c r="F138" s="21">
        <v>4267</v>
      </c>
      <c r="G138" s="27">
        <f t="shared" si="56"/>
        <v>100.7</v>
      </c>
      <c r="H138" s="27">
        <v>100.7</v>
      </c>
      <c r="I138" s="27">
        <v>0</v>
      </c>
      <c r="J138" s="27"/>
      <c r="K138" s="27"/>
      <c r="L138" s="27"/>
      <c r="M138" s="27"/>
      <c r="N138" s="27"/>
      <c r="O138" s="27"/>
      <c r="P138" s="23"/>
      <c r="Q138" s="23"/>
      <c r="R138" s="23"/>
      <c r="S138" s="27"/>
      <c r="T138" s="27"/>
      <c r="U138" s="27"/>
      <c r="V138" s="27"/>
      <c r="W138" s="27"/>
      <c r="X138" s="27"/>
      <c r="Y138" s="24"/>
    </row>
    <row r="139" spans="1:25" ht="12.75" customHeight="1" x14ac:dyDescent="0.25">
      <c r="A139" s="25"/>
      <c r="B139" s="26"/>
      <c r="C139" s="26"/>
      <c r="D139" s="36"/>
      <c r="E139" s="28" t="s">
        <v>101</v>
      </c>
      <c r="F139" s="21">
        <v>5112</v>
      </c>
      <c r="G139" s="27">
        <f t="shared" si="56"/>
        <v>0</v>
      </c>
      <c r="H139" s="27"/>
      <c r="I139" s="27">
        <v>0</v>
      </c>
      <c r="J139" s="27">
        <f>K139+L139</f>
        <v>3000</v>
      </c>
      <c r="K139" s="27"/>
      <c r="L139" s="27">
        <v>3000</v>
      </c>
      <c r="M139" s="27"/>
      <c r="N139" s="27"/>
      <c r="O139" s="27"/>
      <c r="P139" s="23">
        <f t="shared" ref="P139:Q206" si="57">SUM(M139-J139)</f>
        <v>-3000</v>
      </c>
      <c r="Q139" s="23">
        <f t="shared" si="57"/>
        <v>0</v>
      </c>
      <c r="R139" s="23">
        <f>SUM(O139-L139)</f>
        <v>-3000</v>
      </c>
      <c r="S139" s="27"/>
      <c r="T139" s="27"/>
      <c r="U139" s="27"/>
      <c r="V139" s="27"/>
      <c r="W139" s="27"/>
      <c r="X139" s="27"/>
      <c r="Y139" s="24"/>
    </row>
    <row r="140" spans="1:25" ht="12.75" customHeight="1" x14ac:dyDescent="0.25">
      <c r="A140" s="25"/>
      <c r="B140" s="26"/>
      <c r="C140" s="26"/>
      <c r="D140" s="36"/>
      <c r="E140" s="28" t="s">
        <v>90</v>
      </c>
      <c r="F140" s="21" t="s">
        <v>91</v>
      </c>
      <c r="G140" s="27">
        <f t="shared" si="56"/>
        <v>7149</v>
      </c>
      <c r="H140" s="27"/>
      <c r="I140" s="27">
        <v>7149</v>
      </c>
      <c r="J140" s="27">
        <f>K140+L140</f>
        <v>7600</v>
      </c>
      <c r="K140" s="27"/>
      <c r="L140" s="27">
        <v>7600</v>
      </c>
      <c r="M140" s="27">
        <f>N140+O140</f>
        <v>4000</v>
      </c>
      <c r="N140" s="27"/>
      <c r="O140" s="27">
        <v>4000</v>
      </c>
      <c r="P140" s="23">
        <f t="shared" si="57"/>
        <v>-3600</v>
      </c>
      <c r="Q140" s="23">
        <f t="shared" si="57"/>
        <v>0</v>
      </c>
      <c r="R140" s="23">
        <f t="shared" si="27"/>
        <v>-3600</v>
      </c>
      <c r="S140" s="27">
        <f>T140+U140</f>
        <v>0</v>
      </c>
      <c r="T140" s="27"/>
      <c r="U140" s="27">
        <v>0</v>
      </c>
      <c r="V140" s="27">
        <f t="shared" si="55"/>
        <v>0</v>
      </c>
      <c r="W140" s="27"/>
      <c r="X140" s="27">
        <v>0</v>
      </c>
      <c r="Y140" s="24"/>
    </row>
    <row r="141" spans="1:25" ht="12.75" customHeight="1" x14ac:dyDescent="0.25">
      <c r="A141" s="20" t="s">
        <v>164</v>
      </c>
      <c r="B141" s="21" t="s">
        <v>151</v>
      </c>
      <c r="C141" s="21" t="s">
        <v>160</v>
      </c>
      <c r="D141" s="21" t="s">
        <v>165</v>
      </c>
      <c r="E141" s="28" t="s">
        <v>166</v>
      </c>
      <c r="F141" s="27"/>
      <c r="G141" s="27">
        <v>12560.9</v>
      </c>
      <c r="H141" s="27">
        <v>1616.5</v>
      </c>
      <c r="I141" s="27">
        <v>10944.4</v>
      </c>
      <c r="J141" s="27">
        <f>K141+L141</f>
        <v>53755</v>
      </c>
      <c r="K141" s="27">
        <f>K143</f>
        <v>2000</v>
      </c>
      <c r="L141" s="27">
        <f>L143</f>
        <v>51755</v>
      </c>
      <c r="M141" s="27">
        <f>N141+O141</f>
        <v>38000</v>
      </c>
      <c r="N141" s="27">
        <v>3000</v>
      </c>
      <c r="O141" s="27">
        <v>35000</v>
      </c>
      <c r="P141" s="23">
        <f t="shared" si="57"/>
        <v>-15755</v>
      </c>
      <c r="Q141" s="23">
        <f t="shared" si="57"/>
        <v>1000</v>
      </c>
      <c r="R141" s="23">
        <f>SUM(O141-L141)</f>
        <v>-16755</v>
      </c>
      <c r="S141" s="27">
        <f>T141+U141</f>
        <v>33000</v>
      </c>
      <c r="T141" s="27">
        <v>3000</v>
      </c>
      <c r="U141" s="27">
        <v>30000</v>
      </c>
      <c r="V141" s="27">
        <f t="shared" si="55"/>
        <v>33000</v>
      </c>
      <c r="W141" s="27">
        <v>3000</v>
      </c>
      <c r="X141" s="27">
        <v>30000</v>
      </c>
      <c r="Y141" s="24"/>
    </row>
    <row r="142" spans="1:25" ht="12.75" customHeight="1" x14ac:dyDescent="0.25">
      <c r="A142" s="25"/>
      <c r="B142" s="26"/>
      <c r="C142" s="26"/>
      <c r="D142" s="27"/>
      <c r="E142" s="28" t="s">
        <v>17</v>
      </c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3"/>
      <c r="Q142" s="23"/>
      <c r="R142" s="23"/>
      <c r="S142" s="27"/>
      <c r="T142" s="27"/>
      <c r="U142" s="27"/>
      <c r="V142" s="27"/>
      <c r="W142" s="27"/>
      <c r="X142" s="27"/>
      <c r="Y142" s="24"/>
    </row>
    <row r="143" spans="1:25" ht="21" x14ac:dyDescent="0.25">
      <c r="A143" s="25"/>
      <c r="B143" s="26"/>
      <c r="C143" s="26"/>
      <c r="D143" s="27"/>
      <c r="E143" s="29" t="s">
        <v>167</v>
      </c>
      <c r="F143" s="30"/>
      <c r="G143" s="27">
        <f t="shared" ref="G143:G148" si="58">H143+I143</f>
        <v>12560.9</v>
      </c>
      <c r="H143" s="30">
        <f>H144+H145+H147+H148+H146</f>
        <v>1616.5</v>
      </c>
      <c r="I143" s="30">
        <f>I144+I145+I147+I148+I146</f>
        <v>10944.4</v>
      </c>
      <c r="J143" s="27">
        <f t="shared" ref="J143:J148" si="59">K143+L143</f>
        <v>53755</v>
      </c>
      <c r="K143" s="30">
        <f>K144+K145+K147+K148+K146</f>
        <v>2000</v>
      </c>
      <c r="L143" s="30">
        <f>L144+L145+L147+L148+L146</f>
        <v>51755</v>
      </c>
      <c r="M143" s="27">
        <f t="shared" ref="M143:M148" si="60">N143+O143</f>
        <v>38000</v>
      </c>
      <c r="N143" s="30">
        <f>N144+N145+N147+N148+N146</f>
        <v>3000</v>
      </c>
      <c r="O143" s="30">
        <f>O144+O145+O147+O148+O146</f>
        <v>35000</v>
      </c>
      <c r="P143" s="23">
        <f t="shared" si="57"/>
        <v>-15755</v>
      </c>
      <c r="Q143" s="23">
        <f t="shared" si="57"/>
        <v>1000</v>
      </c>
      <c r="R143" s="23">
        <f t="shared" ref="R143:R206" si="61">SUM(O143-L143)</f>
        <v>-16755</v>
      </c>
      <c r="S143" s="27">
        <f t="shared" ref="S143:S148" si="62">T143+U143</f>
        <v>33000</v>
      </c>
      <c r="T143" s="30">
        <f>T144+T145+T147+T148+T146</f>
        <v>3000</v>
      </c>
      <c r="U143" s="30">
        <f>U144+U145+U147+U148+U146</f>
        <v>30000</v>
      </c>
      <c r="V143" s="27">
        <f t="shared" ref="V143:V148" si="63">W143+X143</f>
        <v>33000</v>
      </c>
      <c r="W143" s="30">
        <f>W144+W145+W147+W148+W146</f>
        <v>3000</v>
      </c>
      <c r="X143" s="30">
        <f>X144+X145+X147+X148+X146</f>
        <v>30000</v>
      </c>
      <c r="Y143" s="24"/>
    </row>
    <row r="144" spans="1:25" ht="21" x14ac:dyDescent="0.25">
      <c r="A144" s="25"/>
      <c r="B144" s="26"/>
      <c r="C144" s="26"/>
      <c r="D144" s="27"/>
      <c r="E144" s="28" t="s">
        <v>99</v>
      </c>
      <c r="F144" s="21" t="s">
        <v>100</v>
      </c>
      <c r="G144" s="27">
        <f t="shared" si="58"/>
        <v>1391.5</v>
      </c>
      <c r="H144" s="30">
        <v>1391.5</v>
      </c>
      <c r="I144" s="30">
        <v>0</v>
      </c>
      <c r="J144" s="27">
        <f t="shared" si="59"/>
        <v>2000</v>
      </c>
      <c r="K144" s="30">
        <v>2000</v>
      </c>
      <c r="L144" s="30">
        <v>0</v>
      </c>
      <c r="M144" s="27">
        <f t="shared" si="60"/>
        <v>2000</v>
      </c>
      <c r="N144" s="30">
        <v>2000</v>
      </c>
      <c r="O144" s="30">
        <v>0</v>
      </c>
      <c r="P144" s="23">
        <f t="shared" si="57"/>
        <v>0</v>
      </c>
      <c r="Q144" s="23">
        <f t="shared" si="57"/>
        <v>0</v>
      </c>
      <c r="R144" s="23">
        <f t="shared" si="61"/>
        <v>0</v>
      </c>
      <c r="S144" s="27">
        <f t="shared" si="62"/>
        <v>2000</v>
      </c>
      <c r="T144" s="30">
        <v>2000</v>
      </c>
      <c r="U144" s="30">
        <v>0</v>
      </c>
      <c r="V144" s="27">
        <f t="shared" si="63"/>
        <v>2000</v>
      </c>
      <c r="W144" s="30">
        <v>2000</v>
      </c>
      <c r="X144" s="30">
        <v>0</v>
      </c>
      <c r="Y144" s="24"/>
    </row>
    <row r="145" spans="1:25" ht="21" x14ac:dyDescent="0.25">
      <c r="A145" s="25"/>
      <c r="B145" s="26"/>
      <c r="C145" s="26"/>
      <c r="D145" s="27"/>
      <c r="E145" s="28" t="s">
        <v>68</v>
      </c>
      <c r="F145" s="21" t="s">
        <v>69</v>
      </c>
      <c r="G145" s="27">
        <f t="shared" si="58"/>
        <v>0</v>
      </c>
      <c r="H145" s="30">
        <v>0</v>
      </c>
      <c r="I145" s="30">
        <v>0</v>
      </c>
      <c r="J145" s="27">
        <f t="shared" si="59"/>
        <v>0</v>
      </c>
      <c r="K145" s="30">
        <v>0</v>
      </c>
      <c r="L145" s="30">
        <v>0</v>
      </c>
      <c r="M145" s="27">
        <f t="shared" si="60"/>
        <v>1000</v>
      </c>
      <c r="N145" s="30">
        <v>1000</v>
      </c>
      <c r="O145" s="30">
        <v>0</v>
      </c>
      <c r="P145" s="23">
        <f t="shared" si="57"/>
        <v>1000</v>
      </c>
      <c r="Q145" s="23">
        <f t="shared" si="57"/>
        <v>1000</v>
      </c>
      <c r="R145" s="23">
        <f t="shared" si="61"/>
        <v>0</v>
      </c>
      <c r="S145" s="27">
        <f t="shared" si="62"/>
        <v>1000</v>
      </c>
      <c r="T145" s="30">
        <v>1000</v>
      </c>
      <c r="U145" s="30">
        <v>0</v>
      </c>
      <c r="V145" s="27">
        <f t="shared" si="63"/>
        <v>1000</v>
      </c>
      <c r="W145" s="30">
        <v>1000</v>
      </c>
      <c r="X145" s="30">
        <v>0</v>
      </c>
      <c r="Y145" s="24"/>
    </row>
    <row r="146" spans="1:25" x14ac:dyDescent="0.25">
      <c r="A146" s="25"/>
      <c r="B146" s="26"/>
      <c r="C146" s="26"/>
      <c r="D146" s="27"/>
      <c r="E146" s="28" t="s">
        <v>168</v>
      </c>
      <c r="F146" s="21">
        <v>4639</v>
      </c>
      <c r="G146" s="27">
        <f t="shared" si="58"/>
        <v>225</v>
      </c>
      <c r="H146" s="30">
        <v>225</v>
      </c>
      <c r="I146" s="30">
        <v>0</v>
      </c>
      <c r="J146" s="27">
        <f t="shared" si="59"/>
        <v>0</v>
      </c>
      <c r="K146" s="30">
        <v>0</v>
      </c>
      <c r="L146" s="30">
        <v>0</v>
      </c>
      <c r="M146" s="27">
        <f t="shared" si="60"/>
        <v>0</v>
      </c>
      <c r="N146" s="30">
        <v>0</v>
      </c>
      <c r="O146" s="30">
        <v>0</v>
      </c>
      <c r="P146" s="23">
        <f t="shared" si="57"/>
        <v>0</v>
      </c>
      <c r="Q146" s="23">
        <f t="shared" si="57"/>
        <v>0</v>
      </c>
      <c r="R146" s="23">
        <f t="shared" si="61"/>
        <v>0</v>
      </c>
      <c r="S146" s="27">
        <f t="shared" si="62"/>
        <v>0</v>
      </c>
      <c r="T146" s="30">
        <v>0</v>
      </c>
      <c r="U146" s="30">
        <v>0</v>
      </c>
      <c r="V146" s="27">
        <f t="shared" si="63"/>
        <v>0</v>
      </c>
      <c r="W146" s="30">
        <v>0</v>
      </c>
      <c r="X146" s="30">
        <v>0</v>
      </c>
      <c r="Y146" s="24"/>
    </row>
    <row r="147" spans="1:25" x14ac:dyDescent="0.25">
      <c r="A147" s="25"/>
      <c r="B147" s="26"/>
      <c r="C147" s="26"/>
      <c r="D147" s="27"/>
      <c r="E147" s="28" t="s">
        <v>101</v>
      </c>
      <c r="F147" s="21" t="s">
        <v>102</v>
      </c>
      <c r="G147" s="27">
        <f t="shared" si="58"/>
        <v>8764.4</v>
      </c>
      <c r="H147" s="27">
        <v>0</v>
      </c>
      <c r="I147" s="27">
        <v>8764.4</v>
      </c>
      <c r="J147" s="27">
        <f t="shared" si="59"/>
        <v>50725</v>
      </c>
      <c r="K147" s="27">
        <v>0</v>
      </c>
      <c r="L147" s="27">
        <v>50725</v>
      </c>
      <c r="M147" s="27">
        <f t="shared" si="60"/>
        <v>35000</v>
      </c>
      <c r="N147" s="27">
        <v>0</v>
      </c>
      <c r="O147" s="27">
        <v>35000</v>
      </c>
      <c r="P147" s="23">
        <f t="shared" si="57"/>
        <v>-15725</v>
      </c>
      <c r="Q147" s="23">
        <f t="shared" si="57"/>
        <v>0</v>
      </c>
      <c r="R147" s="23">
        <f t="shared" si="61"/>
        <v>-15725</v>
      </c>
      <c r="S147" s="27">
        <f t="shared" si="62"/>
        <v>30000</v>
      </c>
      <c r="T147" s="27">
        <v>0</v>
      </c>
      <c r="U147" s="27">
        <v>30000</v>
      </c>
      <c r="V147" s="27">
        <f t="shared" si="63"/>
        <v>30000</v>
      </c>
      <c r="W147" s="27">
        <v>0</v>
      </c>
      <c r="X147" s="27">
        <v>30000</v>
      </c>
      <c r="Y147" s="24"/>
    </row>
    <row r="148" spans="1:25" x14ac:dyDescent="0.25">
      <c r="A148" s="25"/>
      <c r="B148" s="26"/>
      <c r="C148" s="26"/>
      <c r="D148" s="27"/>
      <c r="E148" s="28" t="s">
        <v>96</v>
      </c>
      <c r="F148" s="21" t="s">
        <v>97</v>
      </c>
      <c r="G148" s="27">
        <f t="shared" si="58"/>
        <v>2180</v>
      </c>
      <c r="H148" s="27">
        <v>0</v>
      </c>
      <c r="I148" s="27">
        <v>2180</v>
      </c>
      <c r="J148" s="27">
        <f t="shared" si="59"/>
        <v>1030</v>
      </c>
      <c r="K148" s="27">
        <v>0</v>
      </c>
      <c r="L148" s="27">
        <v>1030</v>
      </c>
      <c r="M148" s="27">
        <f t="shared" si="60"/>
        <v>0</v>
      </c>
      <c r="N148" s="27">
        <v>0</v>
      </c>
      <c r="O148" s="27">
        <v>0</v>
      </c>
      <c r="P148" s="23">
        <f t="shared" si="57"/>
        <v>-1030</v>
      </c>
      <c r="Q148" s="23">
        <f t="shared" si="57"/>
        <v>0</v>
      </c>
      <c r="R148" s="23">
        <f t="shared" si="61"/>
        <v>-1030</v>
      </c>
      <c r="S148" s="27">
        <f t="shared" si="62"/>
        <v>0</v>
      </c>
      <c r="T148" s="27">
        <v>0</v>
      </c>
      <c r="U148" s="27">
        <v>0</v>
      </c>
      <c r="V148" s="27">
        <f t="shared" si="63"/>
        <v>0</v>
      </c>
      <c r="W148" s="27">
        <v>0</v>
      </c>
      <c r="X148" s="27">
        <v>0</v>
      </c>
      <c r="Y148" s="24"/>
    </row>
    <row r="149" spans="1:25" x14ac:dyDescent="0.25">
      <c r="A149" s="20" t="s">
        <v>169</v>
      </c>
      <c r="B149" s="21" t="s">
        <v>151</v>
      </c>
      <c r="C149" s="21" t="s">
        <v>106</v>
      </c>
      <c r="D149" s="21" t="s">
        <v>25</v>
      </c>
      <c r="E149" s="29" t="s">
        <v>170</v>
      </c>
      <c r="F149" s="29"/>
      <c r="G149" s="29">
        <f t="shared" ref="G149:O149" si="64">SUM(G151)</f>
        <v>0</v>
      </c>
      <c r="H149" s="29">
        <f t="shared" si="64"/>
        <v>0</v>
      </c>
      <c r="I149" s="29">
        <f t="shared" si="64"/>
        <v>0</v>
      </c>
      <c r="J149" s="29">
        <f t="shared" si="64"/>
        <v>0</v>
      </c>
      <c r="K149" s="29">
        <f t="shared" si="64"/>
        <v>0</v>
      </c>
      <c r="L149" s="29">
        <f t="shared" si="64"/>
        <v>0</v>
      </c>
      <c r="M149" s="29">
        <f t="shared" si="64"/>
        <v>0</v>
      </c>
      <c r="N149" s="29">
        <f t="shared" si="64"/>
        <v>0</v>
      </c>
      <c r="O149" s="29">
        <f t="shared" si="64"/>
        <v>0</v>
      </c>
      <c r="P149" s="23">
        <f t="shared" si="57"/>
        <v>0</v>
      </c>
      <c r="Q149" s="23">
        <f t="shared" si="57"/>
        <v>0</v>
      </c>
      <c r="R149" s="23">
        <f t="shared" si="61"/>
        <v>0</v>
      </c>
      <c r="S149" s="29">
        <f t="shared" ref="S149:X149" si="65">SUM(S151)</f>
        <v>0</v>
      </c>
      <c r="T149" s="29">
        <f t="shared" si="65"/>
        <v>0</v>
      </c>
      <c r="U149" s="29">
        <f t="shared" si="65"/>
        <v>0</v>
      </c>
      <c r="V149" s="29">
        <f t="shared" si="65"/>
        <v>0</v>
      </c>
      <c r="W149" s="29">
        <f t="shared" si="65"/>
        <v>0</v>
      </c>
      <c r="X149" s="29">
        <f t="shared" si="65"/>
        <v>0</v>
      </c>
      <c r="Y149" s="24"/>
    </row>
    <row r="150" spans="1:25" x14ac:dyDescent="0.25">
      <c r="A150" s="25"/>
      <c r="B150" s="26"/>
      <c r="C150" s="26"/>
      <c r="D150" s="27"/>
      <c r="E150" s="28" t="s">
        <v>30</v>
      </c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3"/>
      <c r="Q150" s="23"/>
      <c r="R150" s="23"/>
      <c r="S150" s="27"/>
      <c r="T150" s="27"/>
      <c r="U150" s="27"/>
      <c r="V150" s="27"/>
      <c r="W150" s="27"/>
      <c r="X150" s="27"/>
      <c r="Y150" s="24"/>
    </row>
    <row r="151" spans="1:25" x14ac:dyDescent="0.25">
      <c r="A151" s="20" t="s">
        <v>171</v>
      </c>
      <c r="B151" s="21" t="s">
        <v>151</v>
      </c>
      <c r="C151" s="21" t="s">
        <v>106</v>
      </c>
      <c r="D151" s="21" t="s">
        <v>113</v>
      </c>
      <c r="E151" s="28" t="s">
        <v>172</v>
      </c>
      <c r="F151" s="27"/>
      <c r="G151" s="27">
        <f t="shared" ref="G151:O151" si="66">SUM(G153+G156+G158)</f>
        <v>0</v>
      </c>
      <c r="H151" s="27">
        <f t="shared" si="66"/>
        <v>0</v>
      </c>
      <c r="I151" s="27">
        <f t="shared" si="66"/>
        <v>0</v>
      </c>
      <c r="J151" s="27">
        <f t="shared" si="66"/>
        <v>0</v>
      </c>
      <c r="K151" s="27">
        <f t="shared" si="66"/>
        <v>0</v>
      </c>
      <c r="L151" s="27">
        <f t="shared" si="66"/>
        <v>0</v>
      </c>
      <c r="M151" s="27">
        <f t="shared" si="66"/>
        <v>0</v>
      </c>
      <c r="N151" s="27">
        <f t="shared" si="66"/>
        <v>0</v>
      </c>
      <c r="O151" s="27">
        <f t="shared" si="66"/>
        <v>0</v>
      </c>
      <c r="P151" s="23">
        <f t="shared" si="57"/>
        <v>0</v>
      </c>
      <c r="Q151" s="23">
        <f t="shared" si="57"/>
        <v>0</v>
      </c>
      <c r="R151" s="23">
        <f t="shared" si="61"/>
        <v>0</v>
      </c>
      <c r="S151" s="27">
        <f t="shared" ref="S151:X151" si="67">SUM(S153+S156+S158)</f>
        <v>0</v>
      </c>
      <c r="T151" s="27">
        <f t="shared" si="67"/>
        <v>0</v>
      </c>
      <c r="U151" s="27">
        <f t="shared" si="67"/>
        <v>0</v>
      </c>
      <c r="V151" s="27">
        <f t="shared" si="67"/>
        <v>0</v>
      </c>
      <c r="W151" s="27">
        <f t="shared" si="67"/>
        <v>0</v>
      </c>
      <c r="X151" s="27">
        <f t="shared" si="67"/>
        <v>0</v>
      </c>
      <c r="Y151" s="24"/>
    </row>
    <row r="152" spans="1:25" ht="18.75" hidden="1" customHeight="1" x14ac:dyDescent="0.25">
      <c r="A152" s="25"/>
      <c r="B152" s="26"/>
      <c r="C152" s="26"/>
      <c r="D152" s="27"/>
      <c r="E152" s="28" t="s">
        <v>17</v>
      </c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3"/>
      <c r="Q152" s="23"/>
      <c r="R152" s="23"/>
      <c r="S152" s="27"/>
      <c r="T152" s="27"/>
      <c r="U152" s="27"/>
      <c r="V152" s="27"/>
      <c r="W152" s="27"/>
      <c r="X152" s="27"/>
      <c r="Y152" s="24"/>
    </row>
    <row r="153" spans="1:25" ht="31.5" hidden="1" x14ac:dyDescent="0.25">
      <c r="A153" s="25"/>
      <c r="B153" s="26"/>
      <c r="C153" s="26"/>
      <c r="D153" s="27"/>
      <c r="E153" s="29" t="s">
        <v>173</v>
      </c>
      <c r="F153" s="30"/>
      <c r="G153" s="30">
        <f t="shared" ref="G153:O153" si="68">SUM(G154:G155)</f>
        <v>0</v>
      </c>
      <c r="H153" s="30">
        <f t="shared" si="68"/>
        <v>0</v>
      </c>
      <c r="I153" s="30">
        <f t="shared" si="68"/>
        <v>0</v>
      </c>
      <c r="J153" s="30">
        <f t="shared" si="68"/>
        <v>0</v>
      </c>
      <c r="K153" s="30">
        <f t="shared" si="68"/>
        <v>0</v>
      </c>
      <c r="L153" s="30">
        <f t="shared" si="68"/>
        <v>0</v>
      </c>
      <c r="M153" s="30">
        <f t="shared" si="68"/>
        <v>0</v>
      </c>
      <c r="N153" s="30">
        <f t="shared" si="68"/>
        <v>0</v>
      </c>
      <c r="O153" s="30">
        <f t="shared" si="68"/>
        <v>0</v>
      </c>
      <c r="P153" s="23">
        <f t="shared" si="57"/>
        <v>0</v>
      </c>
      <c r="Q153" s="23">
        <f t="shared" si="57"/>
        <v>0</v>
      </c>
      <c r="R153" s="23">
        <f t="shared" si="61"/>
        <v>0</v>
      </c>
      <c r="S153" s="30">
        <f t="shared" ref="S153:X153" si="69">SUM(S154:S155)</f>
        <v>0</v>
      </c>
      <c r="T153" s="30">
        <f t="shared" si="69"/>
        <v>0</v>
      </c>
      <c r="U153" s="30">
        <f t="shared" si="69"/>
        <v>0</v>
      </c>
      <c r="V153" s="30">
        <f t="shared" si="69"/>
        <v>0</v>
      </c>
      <c r="W153" s="30">
        <f t="shared" si="69"/>
        <v>0</v>
      </c>
      <c r="X153" s="30">
        <f t="shared" si="69"/>
        <v>0</v>
      </c>
      <c r="Y153" s="24"/>
    </row>
    <row r="154" spans="1:25" hidden="1" x14ac:dyDescent="0.25">
      <c r="A154" s="25"/>
      <c r="B154" s="26"/>
      <c r="C154" s="26"/>
      <c r="D154" s="27"/>
      <c r="E154" s="28" t="s">
        <v>174</v>
      </c>
      <c r="F154" s="21" t="s">
        <v>175</v>
      </c>
      <c r="G154" s="27"/>
      <c r="H154" s="27"/>
      <c r="I154" s="27"/>
      <c r="J154" s="27"/>
      <c r="K154" s="27"/>
      <c r="L154" s="27"/>
      <c r="M154" s="27"/>
      <c r="N154" s="27"/>
      <c r="O154" s="27"/>
      <c r="P154" s="23">
        <f t="shared" si="57"/>
        <v>0</v>
      </c>
      <c r="Q154" s="23">
        <f t="shared" si="57"/>
        <v>0</v>
      </c>
      <c r="R154" s="23">
        <f t="shared" si="61"/>
        <v>0</v>
      </c>
      <c r="S154" s="27"/>
      <c r="T154" s="27"/>
      <c r="U154" s="27"/>
      <c r="V154" s="27"/>
      <c r="W154" s="27"/>
      <c r="X154" s="27"/>
      <c r="Y154" s="24"/>
    </row>
    <row r="155" spans="1:25" ht="21" hidden="1" x14ac:dyDescent="0.25">
      <c r="A155" s="25"/>
      <c r="B155" s="26"/>
      <c r="C155" s="26"/>
      <c r="D155" s="27"/>
      <c r="E155" s="28" t="s">
        <v>103</v>
      </c>
      <c r="F155" s="21" t="s">
        <v>104</v>
      </c>
      <c r="G155" s="27"/>
      <c r="H155" s="27"/>
      <c r="I155" s="27"/>
      <c r="J155" s="27"/>
      <c r="K155" s="27"/>
      <c r="L155" s="27"/>
      <c r="M155" s="27"/>
      <c r="N155" s="27"/>
      <c r="O155" s="27"/>
      <c r="P155" s="23">
        <f t="shared" si="57"/>
        <v>0</v>
      </c>
      <c r="Q155" s="23">
        <f t="shared" si="57"/>
        <v>0</v>
      </c>
      <c r="R155" s="23">
        <f t="shared" si="61"/>
        <v>0</v>
      </c>
      <c r="S155" s="27"/>
      <c r="T155" s="27"/>
      <c r="U155" s="27"/>
      <c r="V155" s="27"/>
      <c r="W155" s="27"/>
      <c r="X155" s="27"/>
      <c r="Y155" s="24"/>
    </row>
    <row r="156" spans="1:25" ht="63" hidden="1" x14ac:dyDescent="0.25">
      <c r="A156" s="25"/>
      <c r="B156" s="26"/>
      <c r="C156" s="26"/>
      <c r="D156" s="27"/>
      <c r="E156" s="29" t="s">
        <v>176</v>
      </c>
      <c r="F156" s="30"/>
      <c r="G156" s="30">
        <f t="shared" ref="G156:X156" si="70">SUM(G157)</f>
        <v>0</v>
      </c>
      <c r="H156" s="30">
        <f t="shared" si="70"/>
        <v>0</v>
      </c>
      <c r="I156" s="30">
        <f t="shared" si="70"/>
        <v>0</v>
      </c>
      <c r="J156" s="30">
        <f t="shared" si="70"/>
        <v>0</v>
      </c>
      <c r="K156" s="30">
        <f t="shared" si="70"/>
        <v>0</v>
      </c>
      <c r="L156" s="30">
        <f t="shared" si="70"/>
        <v>0</v>
      </c>
      <c r="M156" s="30">
        <f t="shared" si="70"/>
        <v>0</v>
      </c>
      <c r="N156" s="30">
        <f t="shared" si="70"/>
        <v>0</v>
      </c>
      <c r="O156" s="30">
        <f t="shared" si="70"/>
        <v>0</v>
      </c>
      <c r="P156" s="23">
        <f t="shared" si="57"/>
        <v>0</v>
      </c>
      <c r="Q156" s="23">
        <f t="shared" si="57"/>
        <v>0</v>
      </c>
      <c r="R156" s="23">
        <f t="shared" si="61"/>
        <v>0</v>
      </c>
      <c r="S156" s="30">
        <f t="shared" si="70"/>
        <v>0</v>
      </c>
      <c r="T156" s="30">
        <f t="shared" si="70"/>
        <v>0</v>
      </c>
      <c r="U156" s="30">
        <f t="shared" si="70"/>
        <v>0</v>
      </c>
      <c r="V156" s="30">
        <f t="shared" si="70"/>
        <v>0</v>
      </c>
      <c r="W156" s="30">
        <f t="shared" si="70"/>
        <v>0</v>
      </c>
      <c r="X156" s="30">
        <f t="shared" si="70"/>
        <v>0</v>
      </c>
      <c r="Y156" s="24"/>
    </row>
    <row r="157" spans="1:25" ht="21" hidden="1" x14ac:dyDescent="0.25">
      <c r="A157" s="25"/>
      <c r="B157" s="26"/>
      <c r="C157" s="26"/>
      <c r="D157" s="27"/>
      <c r="E157" s="28" t="s">
        <v>103</v>
      </c>
      <c r="F157" s="21" t="s">
        <v>104</v>
      </c>
      <c r="G157" s="27"/>
      <c r="H157" s="27"/>
      <c r="I157" s="27"/>
      <c r="J157" s="27"/>
      <c r="K157" s="27"/>
      <c r="L157" s="27"/>
      <c r="M157" s="27"/>
      <c r="N157" s="27"/>
      <c r="O157" s="27"/>
      <c r="P157" s="23">
        <f t="shared" si="57"/>
        <v>0</v>
      </c>
      <c r="Q157" s="23">
        <f t="shared" si="57"/>
        <v>0</v>
      </c>
      <c r="R157" s="23">
        <f t="shared" si="61"/>
        <v>0</v>
      </c>
      <c r="S157" s="27"/>
      <c r="T157" s="27"/>
      <c r="U157" s="27"/>
      <c r="V157" s="27"/>
      <c r="W157" s="27"/>
      <c r="X157" s="27"/>
      <c r="Y157" s="24"/>
    </row>
    <row r="158" spans="1:25" ht="21" hidden="1" x14ac:dyDescent="0.25">
      <c r="A158" s="25"/>
      <c r="B158" s="26"/>
      <c r="C158" s="26"/>
      <c r="D158" s="27"/>
      <c r="E158" s="29" t="s">
        <v>177</v>
      </c>
      <c r="F158" s="30"/>
      <c r="G158" s="30">
        <f t="shared" ref="G158:X158" si="71">SUM(G159)</f>
        <v>0</v>
      </c>
      <c r="H158" s="30">
        <f t="shared" si="71"/>
        <v>0</v>
      </c>
      <c r="I158" s="30">
        <f t="shared" si="71"/>
        <v>0</v>
      </c>
      <c r="J158" s="30">
        <f t="shared" si="71"/>
        <v>0</v>
      </c>
      <c r="K158" s="30">
        <f t="shared" si="71"/>
        <v>0</v>
      </c>
      <c r="L158" s="30">
        <f t="shared" si="71"/>
        <v>0</v>
      </c>
      <c r="M158" s="30">
        <f t="shared" si="71"/>
        <v>0</v>
      </c>
      <c r="N158" s="30">
        <f t="shared" si="71"/>
        <v>0</v>
      </c>
      <c r="O158" s="30">
        <f t="shared" si="71"/>
        <v>0</v>
      </c>
      <c r="P158" s="23">
        <f t="shared" si="57"/>
        <v>0</v>
      </c>
      <c r="Q158" s="23">
        <f t="shared" si="57"/>
        <v>0</v>
      </c>
      <c r="R158" s="23">
        <f t="shared" si="61"/>
        <v>0</v>
      </c>
      <c r="S158" s="30">
        <f t="shared" si="71"/>
        <v>0</v>
      </c>
      <c r="T158" s="30">
        <f t="shared" si="71"/>
        <v>0</v>
      </c>
      <c r="U158" s="30">
        <f t="shared" si="71"/>
        <v>0</v>
      </c>
      <c r="V158" s="30">
        <f t="shared" si="71"/>
        <v>0</v>
      </c>
      <c r="W158" s="30">
        <f t="shared" si="71"/>
        <v>0</v>
      </c>
      <c r="X158" s="30">
        <f t="shared" si="71"/>
        <v>0</v>
      </c>
      <c r="Y158" s="24"/>
    </row>
    <row r="159" spans="1:25" ht="21" hidden="1" x14ac:dyDescent="0.25">
      <c r="A159" s="25"/>
      <c r="B159" s="26"/>
      <c r="C159" s="26"/>
      <c r="D159" s="27"/>
      <c r="E159" s="28" t="s">
        <v>103</v>
      </c>
      <c r="F159" s="21" t="s">
        <v>104</v>
      </c>
      <c r="G159" s="27"/>
      <c r="H159" s="27"/>
      <c r="I159" s="27"/>
      <c r="J159" s="27"/>
      <c r="K159" s="27"/>
      <c r="L159" s="27"/>
      <c r="M159" s="27"/>
      <c r="N159" s="27"/>
      <c r="O159" s="27"/>
      <c r="P159" s="23">
        <f t="shared" si="57"/>
        <v>0</v>
      </c>
      <c r="Q159" s="23">
        <f t="shared" si="57"/>
        <v>0</v>
      </c>
      <c r="R159" s="23">
        <f t="shared" si="61"/>
        <v>0</v>
      </c>
      <c r="S159" s="27"/>
      <c r="T159" s="27"/>
      <c r="U159" s="27"/>
      <c r="V159" s="27"/>
      <c r="W159" s="27"/>
      <c r="X159" s="27"/>
      <c r="Y159" s="24"/>
    </row>
    <row r="160" spans="1:25" x14ac:dyDescent="0.25">
      <c r="A160" s="25" t="s">
        <v>178</v>
      </c>
      <c r="B160" s="26" t="s">
        <v>151</v>
      </c>
      <c r="C160" s="26" t="s">
        <v>113</v>
      </c>
      <c r="D160" s="27" t="s">
        <v>25</v>
      </c>
      <c r="E160" s="29" t="s">
        <v>179</v>
      </c>
      <c r="F160" s="30"/>
      <c r="G160" s="27">
        <f>H160+I160</f>
        <v>454329.3</v>
      </c>
      <c r="H160" s="30">
        <f>SUM(H162+H207)</f>
        <v>63579</v>
      </c>
      <c r="I160" s="30">
        <f>SUM(I162+I207)</f>
        <v>390750.3</v>
      </c>
      <c r="J160" s="27">
        <f>K160+L160</f>
        <v>581181.80000000005</v>
      </c>
      <c r="K160" s="30">
        <f>SUM(K162+K207)</f>
        <v>66131.5</v>
      </c>
      <c r="L160" s="30">
        <f>SUM(L162+L207)</f>
        <v>515050.3</v>
      </c>
      <c r="M160" s="27">
        <f>N160+O160</f>
        <v>1140931.7</v>
      </c>
      <c r="N160" s="30">
        <f>SUM(N162+N207)</f>
        <v>183431.7</v>
      </c>
      <c r="O160" s="30">
        <f>SUM(O162+O207)</f>
        <v>957500</v>
      </c>
      <c r="P160" s="23">
        <f t="shared" si="57"/>
        <v>559749.89999999991</v>
      </c>
      <c r="Q160" s="23">
        <f t="shared" si="57"/>
        <v>117300.20000000001</v>
      </c>
      <c r="R160" s="23">
        <f t="shared" si="61"/>
        <v>442449.7</v>
      </c>
      <c r="S160" s="27">
        <f>T160+U160</f>
        <v>1103874.3999999999</v>
      </c>
      <c r="T160" s="30">
        <f>SUM(T162+T207)</f>
        <v>203874.4</v>
      </c>
      <c r="U160" s="30">
        <f>SUM(U162+U207)</f>
        <v>900000</v>
      </c>
      <c r="V160" s="27">
        <f>W160+X160</f>
        <v>1188954.3999999999</v>
      </c>
      <c r="W160" s="30">
        <f>SUM(W162+W207)</f>
        <v>215954.4</v>
      </c>
      <c r="X160" s="30">
        <f>SUM(X162+X207)</f>
        <v>973000</v>
      </c>
      <c r="Y160" s="24"/>
    </row>
    <row r="161" spans="1:25" ht="12.75" customHeight="1" x14ac:dyDescent="0.25">
      <c r="A161" s="25"/>
      <c r="B161" s="26"/>
      <c r="C161" s="26"/>
      <c r="D161" s="27"/>
      <c r="E161" s="28" t="s">
        <v>30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3"/>
      <c r="Q161" s="23"/>
      <c r="R161" s="23"/>
      <c r="S161" s="27"/>
      <c r="T161" s="27"/>
      <c r="U161" s="27"/>
      <c r="V161" s="27"/>
      <c r="W161" s="27"/>
      <c r="X161" s="27"/>
      <c r="Y161" s="24"/>
    </row>
    <row r="162" spans="1:25" x14ac:dyDescent="0.25">
      <c r="A162" s="20" t="s">
        <v>180</v>
      </c>
      <c r="B162" s="21" t="s">
        <v>151</v>
      </c>
      <c r="C162" s="21" t="s">
        <v>113</v>
      </c>
      <c r="D162" s="21" t="s">
        <v>28</v>
      </c>
      <c r="E162" s="28" t="s">
        <v>181</v>
      </c>
      <c r="F162" s="27"/>
      <c r="G162" s="27">
        <f>H162+I162</f>
        <v>454329.3</v>
      </c>
      <c r="H162" s="27">
        <f>H164+H198+H168</f>
        <v>63579</v>
      </c>
      <c r="I162" s="27">
        <f>I164+I198+I168+I184</f>
        <v>390750.3</v>
      </c>
      <c r="J162" s="27">
        <f>K162+L162</f>
        <v>581181.80000000005</v>
      </c>
      <c r="K162" s="27">
        <f>K164+K198+K168</f>
        <v>66131.5</v>
      </c>
      <c r="L162" s="27">
        <f>L164+L198+L168+L184</f>
        <v>515050.3</v>
      </c>
      <c r="M162" s="27">
        <f>N162+O162</f>
        <v>1140931.7</v>
      </c>
      <c r="N162" s="27">
        <f>N164+N198+N168</f>
        <v>183431.7</v>
      </c>
      <c r="O162" s="27">
        <f>O164+O198+O168+O184</f>
        <v>957500</v>
      </c>
      <c r="P162" s="23">
        <f t="shared" si="57"/>
        <v>559749.89999999991</v>
      </c>
      <c r="Q162" s="23">
        <f t="shared" si="57"/>
        <v>117300.20000000001</v>
      </c>
      <c r="R162" s="23">
        <f t="shared" si="61"/>
        <v>442449.7</v>
      </c>
      <c r="S162" s="27">
        <f>T162+U162</f>
        <v>1103874.3999999999</v>
      </c>
      <c r="T162" s="27">
        <f>T164+T198+T168</f>
        <v>203874.4</v>
      </c>
      <c r="U162" s="27">
        <f>U164+U198+U168+U184</f>
        <v>900000</v>
      </c>
      <c r="V162" s="27">
        <f>W162+X162</f>
        <v>1188954.3999999999</v>
      </c>
      <c r="W162" s="27">
        <f>W164+W198+W168</f>
        <v>215954.4</v>
      </c>
      <c r="X162" s="27">
        <f>X164+X198+X168+X184</f>
        <v>973000</v>
      </c>
      <c r="Y162" s="24"/>
    </row>
    <row r="163" spans="1:25" ht="12.75" customHeight="1" x14ac:dyDescent="0.25">
      <c r="A163" s="25"/>
      <c r="B163" s="26"/>
      <c r="C163" s="26"/>
      <c r="D163" s="27"/>
      <c r="E163" s="28" t="s">
        <v>17</v>
      </c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3"/>
      <c r="Q163" s="23"/>
      <c r="R163" s="23"/>
      <c r="S163" s="27"/>
      <c r="T163" s="27"/>
      <c r="U163" s="27"/>
      <c r="V163" s="27"/>
      <c r="W163" s="27"/>
      <c r="X163" s="27"/>
      <c r="Y163" s="24"/>
    </row>
    <row r="164" spans="1:25" ht="21" x14ac:dyDescent="0.25">
      <c r="A164" s="25"/>
      <c r="B164" s="26"/>
      <c r="C164" s="26"/>
      <c r="D164" s="27"/>
      <c r="E164" s="29" t="s">
        <v>182</v>
      </c>
      <c r="F164" s="30"/>
      <c r="G164" s="27">
        <f t="shared" ref="G164:G170" si="72">H164+I164</f>
        <v>63579</v>
      </c>
      <c r="H164" s="30">
        <f>SUM(H165:H167)</f>
        <v>63579</v>
      </c>
      <c r="I164" s="30">
        <f>SUM(I166)</f>
        <v>0</v>
      </c>
      <c r="J164" s="27">
        <f t="shared" ref="J164:J170" si="73">K164+L164</f>
        <v>66131.5</v>
      </c>
      <c r="K164" s="30">
        <f>SUM(K165:K167)</f>
        <v>66131.5</v>
      </c>
      <c r="L164" s="30">
        <f>SUM(L166)</f>
        <v>0</v>
      </c>
      <c r="M164" s="27">
        <f t="shared" ref="M164:M170" si="74">N164+O164</f>
        <v>183431.7</v>
      </c>
      <c r="N164" s="30">
        <f>SUM(N165:N167)</f>
        <v>183431.7</v>
      </c>
      <c r="O164" s="30">
        <f>SUM(O166)</f>
        <v>0</v>
      </c>
      <c r="P164" s="23">
        <f t="shared" si="57"/>
        <v>117300.20000000001</v>
      </c>
      <c r="Q164" s="23">
        <f t="shared" si="57"/>
        <v>117300.20000000001</v>
      </c>
      <c r="R164" s="23">
        <f t="shared" si="61"/>
        <v>0</v>
      </c>
      <c r="S164" s="27">
        <f t="shared" ref="S164:S170" si="75">T164+U164</f>
        <v>203874.4</v>
      </c>
      <c r="T164" s="30">
        <f>SUM(T165:T167)</f>
        <v>203874.4</v>
      </c>
      <c r="U164" s="30">
        <f>SUM(U166)</f>
        <v>0</v>
      </c>
      <c r="V164" s="27">
        <f t="shared" ref="V164:V170" si="76">W164+X164</f>
        <v>215954.4</v>
      </c>
      <c r="W164" s="30">
        <f>SUM(W165:W167)</f>
        <v>215954.4</v>
      </c>
      <c r="X164" s="30">
        <f>SUM(X166)</f>
        <v>0</v>
      </c>
      <c r="Y164" s="24"/>
    </row>
    <row r="165" spans="1:25" x14ac:dyDescent="0.25">
      <c r="A165" s="25"/>
      <c r="B165" s="26"/>
      <c r="C165" s="26"/>
      <c r="D165" s="27"/>
      <c r="E165" s="28" t="s">
        <v>66</v>
      </c>
      <c r="F165" s="21" t="s">
        <v>67</v>
      </c>
      <c r="G165" s="27">
        <f t="shared" si="72"/>
        <v>1139</v>
      </c>
      <c r="H165" s="30">
        <v>1139</v>
      </c>
      <c r="I165" s="30"/>
      <c r="J165" s="27">
        <f t="shared" si="73"/>
        <v>2000</v>
      </c>
      <c r="K165" s="30">
        <v>2000</v>
      </c>
      <c r="L165" s="30"/>
      <c r="M165" s="27">
        <f t="shared" si="74"/>
        <v>2000</v>
      </c>
      <c r="N165" s="30">
        <v>2000</v>
      </c>
      <c r="O165" s="30"/>
      <c r="P165" s="23">
        <f t="shared" si="57"/>
        <v>0</v>
      </c>
      <c r="Q165" s="23">
        <f t="shared" si="57"/>
        <v>0</v>
      </c>
      <c r="R165" s="23">
        <f t="shared" si="61"/>
        <v>0</v>
      </c>
      <c r="S165" s="27">
        <f t="shared" si="75"/>
        <v>2000</v>
      </c>
      <c r="T165" s="30">
        <v>2000</v>
      </c>
      <c r="U165" s="30"/>
      <c r="V165" s="27">
        <f t="shared" si="76"/>
        <v>2000</v>
      </c>
      <c r="W165" s="30">
        <v>2000</v>
      </c>
      <c r="X165" s="30"/>
      <c r="Y165" s="24"/>
    </row>
    <row r="166" spans="1:25" ht="21" x14ac:dyDescent="0.25">
      <c r="A166" s="25"/>
      <c r="B166" s="26"/>
      <c r="C166" s="26"/>
      <c r="D166" s="27"/>
      <c r="E166" s="28" t="s">
        <v>99</v>
      </c>
      <c r="F166" s="21" t="s">
        <v>100</v>
      </c>
      <c r="G166" s="27">
        <f t="shared" si="72"/>
        <v>62440</v>
      </c>
      <c r="H166" s="27">
        <v>62440</v>
      </c>
      <c r="I166" s="27"/>
      <c r="J166" s="27">
        <f t="shared" si="73"/>
        <v>63631.5</v>
      </c>
      <c r="K166" s="27">
        <v>63631.5</v>
      </c>
      <c r="L166" s="27"/>
      <c r="M166" s="27">
        <f t="shared" si="74"/>
        <v>180431.7</v>
      </c>
      <c r="N166" s="27">
        <v>180431.7</v>
      </c>
      <c r="O166" s="27"/>
      <c r="P166" s="23">
        <f t="shared" si="57"/>
        <v>116800.20000000001</v>
      </c>
      <c r="Q166" s="23">
        <f t="shared" si="57"/>
        <v>116800.20000000001</v>
      </c>
      <c r="R166" s="23">
        <f t="shared" si="61"/>
        <v>0</v>
      </c>
      <c r="S166" s="27">
        <f t="shared" si="75"/>
        <v>200874.4</v>
      </c>
      <c r="T166" s="27">
        <v>200874.4</v>
      </c>
      <c r="U166" s="27"/>
      <c r="V166" s="27">
        <f t="shared" si="76"/>
        <v>211954.4</v>
      </c>
      <c r="W166" s="27">
        <v>211954.4</v>
      </c>
      <c r="X166" s="27"/>
      <c r="Y166" s="24"/>
    </row>
    <row r="167" spans="1:25" ht="21" x14ac:dyDescent="0.25">
      <c r="A167" s="25"/>
      <c r="B167" s="26"/>
      <c r="C167" s="26"/>
      <c r="D167" s="27"/>
      <c r="E167" s="28" t="s">
        <v>68</v>
      </c>
      <c r="F167" s="21">
        <v>4252</v>
      </c>
      <c r="G167" s="27">
        <f t="shared" si="72"/>
        <v>0</v>
      </c>
      <c r="H167" s="27">
        <v>0</v>
      </c>
      <c r="I167" s="27"/>
      <c r="J167" s="27">
        <f t="shared" si="73"/>
        <v>500</v>
      </c>
      <c r="K167" s="27">
        <v>500</v>
      </c>
      <c r="L167" s="27"/>
      <c r="M167" s="27">
        <f t="shared" si="74"/>
        <v>1000</v>
      </c>
      <c r="N167" s="27">
        <v>1000</v>
      </c>
      <c r="O167" s="27"/>
      <c r="P167" s="23">
        <f t="shared" si="57"/>
        <v>500</v>
      </c>
      <c r="Q167" s="23">
        <f t="shared" si="57"/>
        <v>500</v>
      </c>
      <c r="R167" s="23">
        <f t="shared" si="61"/>
        <v>0</v>
      </c>
      <c r="S167" s="27">
        <f t="shared" si="75"/>
        <v>1000</v>
      </c>
      <c r="T167" s="27">
        <v>1000</v>
      </c>
      <c r="U167" s="27"/>
      <c r="V167" s="27">
        <f t="shared" si="76"/>
        <v>2000</v>
      </c>
      <c r="W167" s="27">
        <v>2000</v>
      </c>
      <c r="X167" s="27"/>
      <c r="Y167" s="24"/>
    </row>
    <row r="168" spans="1:25" ht="21" x14ac:dyDescent="0.25">
      <c r="A168" s="25"/>
      <c r="B168" s="26"/>
      <c r="C168" s="26"/>
      <c r="D168" s="27"/>
      <c r="E168" s="29" t="s">
        <v>183</v>
      </c>
      <c r="F168" s="30"/>
      <c r="G168" s="33">
        <f t="shared" si="72"/>
        <v>292294.3</v>
      </c>
      <c r="H168" s="30">
        <f>SUM(H169:H170)</f>
        <v>0</v>
      </c>
      <c r="I168" s="30">
        <f>SUM(I169:I170)</f>
        <v>292294.3</v>
      </c>
      <c r="J168" s="33">
        <f t="shared" si="73"/>
        <v>486916.8</v>
      </c>
      <c r="K168" s="30">
        <f>SUM(K169:K170)</f>
        <v>0</v>
      </c>
      <c r="L168" s="30">
        <f>SUM(L169:L170)</f>
        <v>486916.8</v>
      </c>
      <c r="M168" s="33">
        <f t="shared" si="74"/>
        <v>957500</v>
      </c>
      <c r="N168" s="30">
        <f>SUM(N169:N170)</f>
        <v>0</v>
      </c>
      <c r="O168" s="30">
        <f>SUM(O169:O170)</f>
        <v>957500</v>
      </c>
      <c r="P168" s="23">
        <f t="shared" si="57"/>
        <v>470583.2</v>
      </c>
      <c r="Q168" s="23">
        <f t="shared" si="57"/>
        <v>0</v>
      </c>
      <c r="R168" s="23">
        <f t="shared" si="61"/>
        <v>470583.2</v>
      </c>
      <c r="S168" s="33">
        <f t="shared" si="75"/>
        <v>900000</v>
      </c>
      <c r="T168" s="30">
        <f>SUM(T169:T170)</f>
        <v>0</v>
      </c>
      <c r="U168" s="30">
        <f>SUM(U169:U170)</f>
        <v>900000</v>
      </c>
      <c r="V168" s="33">
        <f t="shared" si="76"/>
        <v>973000</v>
      </c>
      <c r="W168" s="30">
        <f>SUM(W169:W170)</f>
        <v>0</v>
      </c>
      <c r="X168" s="30">
        <f>SUM(X169:X170)</f>
        <v>973000</v>
      </c>
      <c r="Y168" s="24"/>
    </row>
    <row r="169" spans="1:25" ht="21" x14ac:dyDescent="0.25">
      <c r="A169" s="25"/>
      <c r="B169" s="26"/>
      <c r="C169" s="26"/>
      <c r="D169" s="27"/>
      <c r="E169" s="28" t="s">
        <v>103</v>
      </c>
      <c r="F169" s="21" t="s">
        <v>104</v>
      </c>
      <c r="G169" s="27">
        <f t="shared" si="72"/>
        <v>285679.3</v>
      </c>
      <c r="H169" s="27"/>
      <c r="I169" s="27">
        <v>285679.3</v>
      </c>
      <c r="J169" s="27">
        <f t="shared" si="73"/>
        <v>484833.2</v>
      </c>
      <c r="K169" s="27"/>
      <c r="L169" s="27">
        <v>484833.2</v>
      </c>
      <c r="M169" s="27">
        <f t="shared" si="74"/>
        <v>957500</v>
      </c>
      <c r="N169" s="27"/>
      <c r="O169" s="27">
        <v>957500</v>
      </c>
      <c r="P169" s="23">
        <f t="shared" si="57"/>
        <v>472666.8</v>
      </c>
      <c r="Q169" s="23">
        <f t="shared" si="57"/>
        <v>0</v>
      </c>
      <c r="R169" s="23">
        <f>SUM(O169-L169)</f>
        <v>472666.8</v>
      </c>
      <c r="S169" s="27">
        <f t="shared" si="75"/>
        <v>900000</v>
      </c>
      <c r="T169" s="27"/>
      <c r="U169" s="27">
        <v>900000</v>
      </c>
      <c r="V169" s="27">
        <f t="shared" si="76"/>
        <v>973000</v>
      </c>
      <c r="W169" s="27"/>
      <c r="X169" s="27">
        <v>973000</v>
      </c>
      <c r="Y169" s="24"/>
    </row>
    <row r="170" spans="1:25" x14ac:dyDescent="0.25">
      <c r="A170" s="25"/>
      <c r="B170" s="26"/>
      <c r="C170" s="26"/>
      <c r="D170" s="27"/>
      <c r="E170" s="28" t="s">
        <v>96</v>
      </c>
      <c r="F170" s="21">
        <v>5134</v>
      </c>
      <c r="G170" s="27">
        <f t="shared" si="72"/>
        <v>6615</v>
      </c>
      <c r="H170" s="27"/>
      <c r="I170" s="27">
        <v>6615</v>
      </c>
      <c r="J170" s="27">
        <f t="shared" si="73"/>
        <v>2083.6</v>
      </c>
      <c r="K170" s="27"/>
      <c r="L170" s="27">
        <v>2083.6</v>
      </c>
      <c r="M170" s="27">
        <f t="shared" si="74"/>
        <v>0</v>
      </c>
      <c r="N170" s="27"/>
      <c r="O170" s="27">
        <v>0</v>
      </c>
      <c r="P170" s="23">
        <f t="shared" si="57"/>
        <v>-2083.6</v>
      </c>
      <c r="Q170" s="23">
        <f t="shared" si="57"/>
        <v>0</v>
      </c>
      <c r="R170" s="23">
        <f t="shared" si="61"/>
        <v>-2083.6</v>
      </c>
      <c r="S170" s="27">
        <f t="shared" si="75"/>
        <v>0</v>
      </c>
      <c r="T170" s="27"/>
      <c r="U170" s="27">
        <v>0</v>
      </c>
      <c r="V170" s="27">
        <f t="shared" si="76"/>
        <v>0</v>
      </c>
      <c r="W170" s="27"/>
      <c r="X170" s="27">
        <v>0</v>
      </c>
      <c r="Y170" s="24"/>
    </row>
    <row r="171" spans="1:25" x14ac:dyDescent="0.25">
      <c r="A171" s="25"/>
      <c r="B171" s="26"/>
      <c r="C171" s="26"/>
      <c r="D171" s="27"/>
      <c r="E171" s="29" t="s">
        <v>184</v>
      </c>
      <c r="F171" s="30"/>
      <c r="G171" s="30">
        <f t="shared" ref="G171:X171" si="77">SUM(G172)</f>
        <v>0</v>
      </c>
      <c r="H171" s="30">
        <f t="shared" si="77"/>
        <v>0</v>
      </c>
      <c r="I171" s="30">
        <f t="shared" si="77"/>
        <v>0</v>
      </c>
      <c r="J171" s="30">
        <f t="shared" si="77"/>
        <v>0</v>
      </c>
      <c r="K171" s="30">
        <f t="shared" si="77"/>
        <v>0</v>
      </c>
      <c r="L171" s="30">
        <f t="shared" si="77"/>
        <v>0</v>
      </c>
      <c r="M171" s="30">
        <f t="shared" si="77"/>
        <v>0</v>
      </c>
      <c r="N171" s="30">
        <f t="shared" si="77"/>
        <v>0</v>
      </c>
      <c r="O171" s="30">
        <f t="shared" si="77"/>
        <v>0</v>
      </c>
      <c r="P171" s="23">
        <f t="shared" si="57"/>
        <v>0</v>
      </c>
      <c r="Q171" s="23">
        <f t="shared" si="57"/>
        <v>0</v>
      </c>
      <c r="R171" s="23">
        <f t="shared" si="61"/>
        <v>0</v>
      </c>
      <c r="S171" s="30">
        <f t="shared" si="77"/>
        <v>0</v>
      </c>
      <c r="T171" s="30">
        <f t="shared" si="77"/>
        <v>0</v>
      </c>
      <c r="U171" s="30">
        <f t="shared" si="77"/>
        <v>0</v>
      </c>
      <c r="V171" s="30">
        <f t="shared" si="77"/>
        <v>0</v>
      </c>
      <c r="W171" s="30">
        <f t="shared" si="77"/>
        <v>0</v>
      </c>
      <c r="X171" s="30">
        <f t="shared" si="77"/>
        <v>0</v>
      </c>
      <c r="Y171" s="24"/>
    </row>
    <row r="172" spans="1:25" ht="21" x14ac:dyDescent="0.25">
      <c r="A172" s="25"/>
      <c r="B172" s="26"/>
      <c r="C172" s="26"/>
      <c r="D172" s="27"/>
      <c r="E172" s="28" t="s">
        <v>99</v>
      </c>
      <c r="F172" s="21" t="s">
        <v>100</v>
      </c>
      <c r="G172" s="27"/>
      <c r="H172" s="27"/>
      <c r="I172" s="27"/>
      <c r="J172" s="27"/>
      <c r="K172" s="27"/>
      <c r="L172" s="27"/>
      <c r="M172" s="27"/>
      <c r="N172" s="27"/>
      <c r="O172" s="27"/>
      <c r="P172" s="23">
        <f t="shared" si="57"/>
        <v>0</v>
      </c>
      <c r="Q172" s="23">
        <f t="shared" si="57"/>
        <v>0</v>
      </c>
      <c r="R172" s="23">
        <f t="shared" si="61"/>
        <v>0</v>
      </c>
      <c r="S172" s="27"/>
      <c r="T172" s="27"/>
      <c r="U172" s="27"/>
      <c r="V172" s="27"/>
      <c r="W172" s="27"/>
      <c r="X172" s="27"/>
      <c r="Y172" s="24"/>
    </row>
    <row r="173" spans="1:25" x14ac:dyDescent="0.25">
      <c r="A173" s="25"/>
      <c r="B173" s="26"/>
      <c r="C173" s="26"/>
      <c r="D173" s="27"/>
      <c r="E173" s="29" t="s">
        <v>185</v>
      </c>
      <c r="F173" s="30"/>
      <c r="G173" s="30">
        <f t="shared" ref="G173:O173" si="78">SUM(G174:G175)</f>
        <v>0</v>
      </c>
      <c r="H173" s="30">
        <f t="shared" si="78"/>
        <v>0</v>
      </c>
      <c r="I173" s="30">
        <f t="shared" si="78"/>
        <v>0</v>
      </c>
      <c r="J173" s="30">
        <f t="shared" si="78"/>
        <v>0</v>
      </c>
      <c r="K173" s="30">
        <f t="shared" si="78"/>
        <v>0</v>
      </c>
      <c r="L173" s="30">
        <f t="shared" si="78"/>
        <v>0</v>
      </c>
      <c r="M173" s="30">
        <f t="shared" si="78"/>
        <v>0</v>
      </c>
      <c r="N173" s="30">
        <f t="shared" si="78"/>
        <v>0</v>
      </c>
      <c r="O173" s="30">
        <f t="shared" si="78"/>
        <v>0</v>
      </c>
      <c r="P173" s="23">
        <f t="shared" si="57"/>
        <v>0</v>
      </c>
      <c r="Q173" s="23">
        <f t="shared" si="57"/>
        <v>0</v>
      </c>
      <c r="R173" s="23">
        <f t="shared" si="61"/>
        <v>0</v>
      </c>
      <c r="S173" s="30">
        <f t="shared" ref="S173:X173" si="79">SUM(S174:S175)</f>
        <v>0</v>
      </c>
      <c r="T173" s="30">
        <f t="shared" si="79"/>
        <v>0</v>
      </c>
      <c r="U173" s="30">
        <f t="shared" si="79"/>
        <v>0</v>
      </c>
      <c r="V173" s="30">
        <f t="shared" si="79"/>
        <v>0</v>
      </c>
      <c r="W173" s="30">
        <f t="shared" si="79"/>
        <v>0</v>
      </c>
      <c r="X173" s="30">
        <f t="shared" si="79"/>
        <v>0</v>
      </c>
      <c r="Y173" s="24"/>
    </row>
    <row r="174" spans="1:25" ht="21" x14ac:dyDescent="0.25">
      <c r="A174" s="25"/>
      <c r="B174" s="26"/>
      <c r="C174" s="26"/>
      <c r="D174" s="27"/>
      <c r="E174" s="28" t="s">
        <v>99</v>
      </c>
      <c r="F174" s="21" t="s">
        <v>100</v>
      </c>
      <c r="G174" s="27"/>
      <c r="H174" s="27"/>
      <c r="I174" s="27"/>
      <c r="J174" s="27"/>
      <c r="K174" s="27"/>
      <c r="L174" s="27"/>
      <c r="M174" s="27"/>
      <c r="N174" s="27"/>
      <c r="O174" s="27"/>
      <c r="P174" s="23">
        <f t="shared" si="57"/>
        <v>0</v>
      </c>
      <c r="Q174" s="23">
        <f t="shared" si="57"/>
        <v>0</v>
      </c>
      <c r="R174" s="23">
        <f t="shared" si="61"/>
        <v>0</v>
      </c>
      <c r="S174" s="27"/>
      <c r="T174" s="27"/>
      <c r="U174" s="27"/>
      <c r="V174" s="27"/>
      <c r="W174" s="27"/>
      <c r="X174" s="27"/>
      <c r="Y174" s="24"/>
    </row>
    <row r="175" spans="1:25" ht="21" x14ac:dyDescent="0.25">
      <c r="A175" s="25"/>
      <c r="B175" s="26"/>
      <c r="C175" s="26"/>
      <c r="D175" s="27"/>
      <c r="E175" s="28" t="s">
        <v>103</v>
      </c>
      <c r="F175" s="21" t="s">
        <v>104</v>
      </c>
      <c r="G175" s="27"/>
      <c r="H175" s="27"/>
      <c r="I175" s="27"/>
      <c r="J175" s="27"/>
      <c r="K175" s="27"/>
      <c r="L175" s="27"/>
      <c r="M175" s="27"/>
      <c r="N175" s="27"/>
      <c r="O175" s="27"/>
      <c r="P175" s="23">
        <f t="shared" si="57"/>
        <v>0</v>
      </c>
      <c r="Q175" s="23">
        <f t="shared" si="57"/>
        <v>0</v>
      </c>
      <c r="R175" s="23">
        <f t="shared" si="61"/>
        <v>0</v>
      </c>
      <c r="S175" s="27"/>
      <c r="T175" s="27"/>
      <c r="U175" s="27"/>
      <c r="V175" s="27"/>
      <c r="W175" s="27"/>
      <c r="X175" s="27"/>
      <c r="Y175" s="24"/>
    </row>
    <row r="176" spans="1:25" ht="21" x14ac:dyDescent="0.25">
      <c r="A176" s="25"/>
      <c r="B176" s="26"/>
      <c r="C176" s="26"/>
      <c r="D176" s="27"/>
      <c r="E176" s="29" t="s">
        <v>186</v>
      </c>
      <c r="F176" s="30"/>
      <c r="G176" s="30">
        <f t="shared" ref="G176:X176" si="80">SUM(G177)</f>
        <v>0</v>
      </c>
      <c r="H176" s="30">
        <f t="shared" si="80"/>
        <v>0</v>
      </c>
      <c r="I176" s="30">
        <f t="shared" si="80"/>
        <v>0</v>
      </c>
      <c r="J176" s="30">
        <f t="shared" si="80"/>
        <v>0</v>
      </c>
      <c r="K176" s="30">
        <f t="shared" si="80"/>
        <v>0</v>
      </c>
      <c r="L176" s="30">
        <f t="shared" si="80"/>
        <v>0</v>
      </c>
      <c r="M176" s="30">
        <f t="shared" si="80"/>
        <v>0</v>
      </c>
      <c r="N176" s="30">
        <f t="shared" si="80"/>
        <v>0</v>
      </c>
      <c r="O176" s="30">
        <f t="shared" si="80"/>
        <v>0</v>
      </c>
      <c r="P176" s="23">
        <f t="shared" si="57"/>
        <v>0</v>
      </c>
      <c r="Q176" s="23">
        <f t="shared" si="57"/>
        <v>0</v>
      </c>
      <c r="R176" s="23">
        <f t="shared" si="61"/>
        <v>0</v>
      </c>
      <c r="S176" s="30">
        <f t="shared" si="80"/>
        <v>0</v>
      </c>
      <c r="T176" s="30">
        <f t="shared" si="80"/>
        <v>0</v>
      </c>
      <c r="U176" s="30">
        <f t="shared" si="80"/>
        <v>0</v>
      </c>
      <c r="V176" s="30">
        <f t="shared" si="80"/>
        <v>0</v>
      </c>
      <c r="W176" s="30">
        <f t="shared" si="80"/>
        <v>0</v>
      </c>
      <c r="X176" s="30">
        <f t="shared" si="80"/>
        <v>0</v>
      </c>
      <c r="Y176" s="24"/>
    </row>
    <row r="177" spans="1:25" ht="21" x14ac:dyDescent="0.25">
      <c r="A177" s="25"/>
      <c r="B177" s="26"/>
      <c r="C177" s="26"/>
      <c r="D177" s="27"/>
      <c r="E177" s="28" t="s">
        <v>103</v>
      </c>
      <c r="F177" s="21" t="s">
        <v>104</v>
      </c>
      <c r="G177" s="27"/>
      <c r="H177" s="27"/>
      <c r="I177" s="27"/>
      <c r="J177" s="27"/>
      <c r="K177" s="27"/>
      <c r="L177" s="27"/>
      <c r="M177" s="27"/>
      <c r="N177" s="27"/>
      <c r="O177" s="27"/>
      <c r="P177" s="23">
        <f t="shared" si="57"/>
        <v>0</v>
      </c>
      <c r="Q177" s="23">
        <f t="shared" si="57"/>
        <v>0</v>
      </c>
      <c r="R177" s="23">
        <f t="shared" si="61"/>
        <v>0</v>
      </c>
      <c r="S177" s="27"/>
      <c r="T177" s="27"/>
      <c r="U177" s="27"/>
      <c r="V177" s="27"/>
      <c r="W177" s="27"/>
      <c r="X177" s="27"/>
      <c r="Y177" s="24"/>
    </row>
    <row r="178" spans="1:25" ht="21" x14ac:dyDescent="0.25">
      <c r="A178" s="25"/>
      <c r="B178" s="26"/>
      <c r="C178" s="26"/>
      <c r="D178" s="27"/>
      <c r="E178" s="29" t="s">
        <v>187</v>
      </c>
      <c r="F178" s="30"/>
      <c r="G178" s="30">
        <f t="shared" ref="G178:O178" si="81">SUM(G179:G180)</f>
        <v>0</v>
      </c>
      <c r="H178" s="30">
        <f t="shared" si="81"/>
        <v>0</v>
      </c>
      <c r="I178" s="30">
        <f t="shared" si="81"/>
        <v>0</v>
      </c>
      <c r="J178" s="30">
        <f t="shared" si="81"/>
        <v>0</v>
      </c>
      <c r="K178" s="30">
        <f t="shared" si="81"/>
        <v>0</v>
      </c>
      <c r="L178" s="30">
        <f t="shared" si="81"/>
        <v>0</v>
      </c>
      <c r="M178" s="30">
        <f t="shared" si="81"/>
        <v>0</v>
      </c>
      <c r="N178" s="30">
        <f t="shared" si="81"/>
        <v>0</v>
      </c>
      <c r="O178" s="30">
        <f t="shared" si="81"/>
        <v>0</v>
      </c>
      <c r="P178" s="23">
        <f t="shared" si="57"/>
        <v>0</v>
      </c>
      <c r="Q178" s="23">
        <f t="shared" si="57"/>
        <v>0</v>
      </c>
      <c r="R178" s="23">
        <f t="shared" si="61"/>
        <v>0</v>
      </c>
      <c r="S178" s="30">
        <f t="shared" ref="S178:X178" si="82">SUM(S179:S180)</f>
        <v>0</v>
      </c>
      <c r="T178" s="30">
        <f t="shared" si="82"/>
        <v>0</v>
      </c>
      <c r="U178" s="30">
        <f t="shared" si="82"/>
        <v>0</v>
      </c>
      <c r="V178" s="30">
        <f t="shared" si="82"/>
        <v>0</v>
      </c>
      <c r="W178" s="30">
        <f t="shared" si="82"/>
        <v>0</v>
      </c>
      <c r="X178" s="30">
        <f t="shared" si="82"/>
        <v>0</v>
      </c>
      <c r="Y178" s="24"/>
    </row>
    <row r="179" spans="1:25" x14ac:dyDescent="0.25">
      <c r="A179" s="25"/>
      <c r="B179" s="26"/>
      <c r="C179" s="26"/>
      <c r="D179" s="27"/>
      <c r="E179" s="28" t="s">
        <v>87</v>
      </c>
      <c r="F179" s="21" t="s">
        <v>88</v>
      </c>
      <c r="G179" s="27"/>
      <c r="H179" s="27"/>
      <c r="I179" s="27"/>
      <c r="J179" s="27"/>
      <c r="K179" s="27"/>
      <c r="L179" s="27"/>
      <c r="M179" s="27"/>
      <c r="N179" s="27"/>
      <c r="O179" s="27"/>
      <c r="P179" s="23">
        <f t="shared" si="57"/>
        <v>0</v>
      </c>
      <c r="Q179" s="23">
        <f t="shared" si="57"/>
        <v>0</v>
      </c>
      <c r="R179" s="23">
        <f t="shared" si="61"/>
        <v>0</v>
      </c>
      <c r="S179" s="27"/>
      <c r="T179" s="27"/>
      <c r="U179" s="27"/>
      <c r="V179" s="27"/>
      <c r="W179" s="27"/>
      <c r="X179" s="27"/>
      <c r="Y179" s="24"/>
    </row>
    <row r="180" spans="1:25" ht="21" x14ac:dyDescent="0.25">
      <c r="A180" s="25"/>
      <c r="B180" s="26"/>
      <c r="C180" s="26"/>
      <c r="D180" s="27"/>
      <c r="E180" s="28" t="s">
        <v>103</v>
      </c>
      <c r="F180" s="21" t="s">
        <v>104</v>
      </c>
      <c r="G180" s="27"/>
      <c r="H180" s="27"/>
      <c r="I180" s="27"/>
      <c r="J180" s="27"/>
      <c r="K180" s="27"/>
      <c r="L180" s="27"/>
      <c r="M180" s="27"/>
      <c r="N180" s="27"/>
      <c r="O180" s="27"/>
      <c r="P180" s="23">
        <f t="shared" si="57"/>
        <v>0</v>
      </c>
      <c r="Q180" s="23">
        <f t="shared" si="57"/>
        <v>0</v>
      </c>
      <c r="R180" s="23">
        <f t="shared" si="61"/>
        <v>0</v>
      </c>
      <c r="S180" s="27"/>
      <c r="T180" s="27"/>
      <c r="U180" s="27"/>
      <c r="V180" s="27"/>
      <c r="W180" s="27"/>
      <c r="X180" s="27"/>
      <c r="Y180" s="24"/>
    </row>
    <row r="181" spans="1:25" ht="21" hidden="1" x14ac:dyDescent="0.25">
      <c r="A181" s="25"/>
      <c r="B181" s="26"/>
      <c r="C181" s="26"/>
      <c r="D181" s="27"/>
      <c r="E181" s="29" t="s">
        <v>188</v>
      </c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23">
        <f t="shared" si="57"/>
        <v>0</v>
      </c>
      <c r="Q181" s="23">
        <f t="shared" si="57"/>
        <v>0</v>
      </c>
      <c r="R181" s="23">
        <f t="shared" si="61"/>
        <v>0</v>
      </c>
      <c r="S181" s="30"/>
      <c r="T181" s="30"/>
      <c r="U181" s="30"/>
      <c r="V181" s="30"/>
      <c r="W181" s="30"/>
      <c r="X181" s="30"/>
      <c r="Y181" s="24"/>
    </row>
    <row r="182" spans="1:25" x14ac:dyDescent="0.25">
      <c r="A182" s="25"/>
      <c r="B182" s="26"/>
      <c r="C182" s="26"/>
      <c r="D182" s="27"/>
      <c r="E182" s="28" t="s">
        <v>40</v>
      </c>
      <c r="F182" s="21" t="s">
        <v>41</v>
      </c>
      <c r="G182" s="27"/>
      <c r="H182" s="27"/>
      <c r="I182" s="27"/>
      <c r="J182" s="27"/>
      <c r="K182" s="27"/>
      <c r="L182" s="27"/>
      <c r="M182" s="27"/>
      <c r="N182" s="27"/>
      <c r="O182" s="27"/>
      <c r="P182" s="23">
        <f t="shared" si="57"/>
        <v>0</v>
      </c>
      <c r="Q182" s="23">
        <f t="shared" si="57"/>
        <v>0</v>
      </c>
      <c r="R182" s="23">
        <f t="shared" si="61"/>
        <v>0</v>
      </c>
      <c r="S182" s="27"/>
      <c r="T182" s="27"/>
      <c r="U182" s="27"/>
      <c r="V182" s="27"/>
      <c r="W182" s="27"/>
      <c r="X182" s="27"/>
      <c r="Y182" s="24"/>
    </row>
    <row r="183" spans="1:25" ht="21" x14ac:dyDescent="0.25">
      <c r="A183" s="25"/>
      <c r="B183" s="26"/>
      <c r="C183" s="26"/>
      <c r="D183" s="27"/>
      <c r="E183" s="28" t="s">
        <v>103</v>
      </c>
      <c r="F183" s="21" t="s">
        <v>104</v>
      </c>
      <c r="G183" s="27"/>
      <c r="H183" s="27"/>
      <c r="I183" s="27"/>
      <c r="J183" s="27"/>
      <c r="K183" s="27"/>
      <c r="L183" s="27"/>
      <c r="M183" s="27"/>
      <c r="N183" s="27"/>
      <c r="O183" s="27"/>
      <c r="P183" s="23">
        <f t="shared" si="57"/>
        <v>0</v>
      </c>
      <c r="Q183" s="23">
        <f t="shared" si="57"/>
        <v>0</v>
      </c>
      <c r="R183" s="23">
        <f t="shared" si="61"/>
        <v>0</v>
      </c>
      <c r="S183" s="27"/>
      <c r="T183" s="27"/>
      <c r="U183" s="27"/>
      <c r="V183" s="27"/>
      <c r="W183" s="27"/>
      <c r="X183" s="27"/>
      <c r="Y183" s="24"/>
    </row>
    <row r="184" spans="1:25" ht="21" x14ac:dyDescent="0.25">
      <c r="A184" s="25"/>
      <c r="B184" s="26"/>
      <c r="C184" s="26"/>
      <c r="D184" s="27"/>
      <c r="E184" s="29" t="s">
        <v>189</v>
      </c>
      <c r="F184" s="30"/>
      <c r="G184" s="33">
        <f t="shared" ref="G184:O184" si="83">G186</f>
        <v>5000</v>
      </c>
      <c r="H184" s="33">
        <f t="shared" si="83"/>
        <v>0</v>
      </c>
      <c r="I184" s="33">
        <f t="shared" si="83"/>
        <v>5000</v>
      </c>
      <c r="J184" s="33">
        <f t="shared" si="83"/>
        <v>22133.5</v>
      </c>
      <c r="K184" s="33">
        <f t="shared" si="83"/>
        <v>0</v>
      </c>
      <c r="L184" s="33">
        <f t="shared" si="83"/>
        <v>22133.5</v>
      </c>
      <c r="M184" s="33">
        <f t="shared" si="83"/>
        <v>0</v>
      </c>
      <c r="N184" s="33">
        <f t="shared" si="83"/>
        <v>0</v>
      </c>
      <c r="O184" s="33">
        <f t="shared" si="83"/>
        <v>0</v>
      </c>
      <c r="P184" s="23">
        <f t="shared" si="57"/>
        <v>-22133.5</v>
      </c>
      <c r="Q184" s="23">
        <f t="shared" si="57"/>
        <v>0</v>
      </c>
      <c r="R184" s="23">
        <f t="shared" si="61"/>
        <v>-22133.5</v>
      </c>
      <c r="S184" s="33">
        <f t="shared" ref="S184:X184" si="84">S186</f>
        <v>0</v>
      </c>
      <c r="T184" s="33">
        <f t="shared" si="84"/>
        <v>0</v>
      </c>
      <c r="U184" s="33">
        <f t="shared" si="84"/>
        <v>0</v>
      </c>
      <c r="V184" s="33">
        <f t="shared" si="84"/>
        <v>0</v>
      </c>
      <c r="W184" s="33">
        <f t="shared" si="84"/>
        <v>0</v>
      </c>
      <c r="X184" s="33">
        <f t="shared" si="84"/>
        <v>0</v>
      </c>
      <c r="Y184" s="24"/>
    </row>
    <row r="185" spans="1:25" ht="21" x14ac:dyDescent="0.25">
      <c r="A185" s="25"/>
      <c r="B185" s="26"/>
      <c r="C185" s="26"/>
      <c r="D185" s="27"/>
      <c r="E185" s="28" t="s">
        <v>99</v>
      </c>
      <c r="F185" s="21" t="s">
        <v>100</v>
      </c>
      <c r="G185" s="27"/>
      <c r="H185" s="27"/>
      <c r="I185" s="27"/>
      <c r="J185" s="27"/>
      <c r="K185" s="27"/>
      <c r="L185" s="27"/>
      <c r="M185" s="27"/>
      <c r="N185" s="27"/>
      <c r="O185" s="27"/>
      <c r="P185" s="23">
        <f t="shared" si="57"/>
        <v>0</v>
      </c>
      <c r="Q185" s="23">
        <f t="shared" si="57"/>
        <v>0</v>
      </c>
      <c r="R185" s="23">
        <f t="shared" si="61"/>
        <v>0</v>
      </c>
      <c r="S185" s="27"/>
      <c r="T185" s="27"/>
      <c r="U185" s="27"/>
      <c r="V185" s="27"/>
      <c r="W185" s="27"/>
      <c r="X185" s="27"/>
      <c r="Y185" s="24"/>
    </row>
    <row r="186" spans="1:25" x14ac:dyDescent="0.25">
      <c r="A186" s="25"/>
      <c r="B186" s="26"/>
      <c r="C186" s="26"/>
      <c r="D186" s="27"/>
      <c r="E186" s="28" t="s">
        <v>101</v>
      </c>
      <c r="F186" s="21" t="s">
        <v>102</v>
      </c>
      <c r="G186" s="27">
        <f>H186+I186</f>
        <v>5000</v>
      </c>
      <c r="H186" s="27"/>
      <c r="I186" s="27">
        <v>5000</v>
      </c>
      <c r="J186" s="27">
        <f>K186+L186</f>
        <v>22133.5</v>
      </c>
      <c r="K186" s="27"/>
      <c r="L186" s="27">
        <v>22133.5</v>
      </c>
      <c r="M186" s="27">
        <f>N186+O186</f>
        <v>0</v>
      </c>
      <c r="N186" s="27"/>
      <c r="O186" s="27">
        <v>0</v>
      </c>
      <c r="P186" s="23">
        <f t="shared" si="57"/>
        <v>-22133.5</v>
      </c>
      <c r="Q186" s="23">
        <f t="shared" si="57"/>
        <v>0</v>
      </c>
      <c r="R186" s="23">
        <f>SUM(O186-L186)</f>
        <v>-22133.5</v>
      </c>
      <c r="S186" s="27">
        <f>T186+U186</f>
        <v>0</v>
      </c>
      <c r="T186" s="27"/>
      <c r="U186" s="27">
        <v>0</v>
      </c>
      <c r="V186" s="27">
        <f>W186+X186</f>
        <v>0</v>
      </c>
      <c r="W186" s="27"/>
      <c r="X186" s="27">
        <v>0</v>
      </c>
      <c r="Y186" s="24"/>
    </row>
    <row r="187" spans="1:25" ht="21" x14ac:dyDescent="0.25">
      <c r="A187" s="25"/>
      <c r="B187" s="26"/>
      <c r="C187" s="26"/>
      <c r="D187" s="27"/>
      <c r="E187" s="28" t="s">
        <v>103</v>
      </c>
      <c r="F187" s="21" t="s">
        <v>104</v>
      </c>
      <c r="G187" s="27"/>
      <c r="H187" s="27"/>
      <c r="I187" s="27"/>
      <c r="J187" s="27"/>
      <c r="K187" s="27"/>
      <c r="L187" s="27"/>
      <c r="M187" s="27"/>
      <c r="N187" s="27"/>
      <c r="O187" s="27"/>
      <c r="P187" s="23">
        <f t="shared" si="57"/>
        <v>0</v>
      </c>
      <c r="Q187" s="23">
        <f t="shared" si="57"/>
        <v>0</v>
      </c>
      <c r="R187" s="23">
        <f t="shared" si="61"/>
        <v>0</v>
      </c>
      <c r="S187" s="27"/>
      <c r="T187" s="27"/>
      <c r="U187" s="27"/>
      <c r="V187" s="27"/>
      <c r="W187" s="27"/>
      <c r="X187" s="27"/>
      <c r="Y187" s="24"/>
    </row>
    <row r="188" spans="1:25" ht="21" x14ac:dyDescent="0.25">
      <c r="A188" s="25"/>
      <c r="B188" s="26"/>
      <c r="C188" s="26"/>
      <c r="D188" s="27"/>
      <c r="E188" s="29" t="s">
        <v>190</v>
      </c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23">
        <f t="shared" si="57"/>
        <v>0</v>
      </c>
      <c r="Q188" s="23">
        <f t="shared" si="57"/>
        <v>0</v>
      </c>
      <c r="R188" s="23">
        <f t="shared" si="61"/>
        <v>0</v>
      </c>
      <c r="S188" s="30"/>
      <c r="T188" s="30"/>
      <c r="U188" s="30"/>
      <c r="V188" s="30"/>
      <c r="W188" s="30"/>
      <c r="X188" s="30"/>
      <c r="Y188" s="24"/>
    </row>
    <row r="189" spans="1:25" x14ac:dyDescent="0.25">
      <c r="A189" s="25"/>
      <c r="B189" s="26"/>
      <c r="C189" s="26"/>
      <c r="D189" s="27"/>
      <c r="E189" s="28" t="s">
        <v>64</v>
      </c>
      <c r="F189" s="21" t="s">
        <v>65</v>
      </c>
      <c r="G189" s="27"/>
      <c r="H189" s="27"/>
      <c r="I189" s="27"/>
      <c r="J189" s="27"/>
      <c r="K189" s="27"/>
      <c r="L189" s="27"/>
      <c r="M189" s="27"/>
      <c r="N189" s="27"/>
      <c r="O189" s="27"/>
      <c r="P189" s="23">
        <f t="shared" si="57"/>
        <v>0</v>
      </c>
      <c r="Q189" s="23">
        <f t="shared" si="57"/>
        <v>0</v>
      </c>
      <c r="R189" s="23">
        <f t="shared" si="61"/>
        <v>0</v>
      </c>
      <c r="S189" s="27"/>
      <c r="T189" s="27"/>
      <c r="U189" s="27"/>
      <c r="V189" s="27"/>
      <c r="W189" s="27"/>
      <c r="X189" s="27"/>
      <c r="Y189" s="24"/>
    </row>
    <row r="190" spans="1:25" ht="21" x14ac:dyDescent="0.25">
      <c r="A190" s="25"/>
      <c r="B190" s="26"/>
      <c r="C190" s="26"/>
      <c r="D190" s="27"/>
      <c r="E190" s="28" t="s">
        <v>99</v>
      </c>
      <c r="F190" s="21" t="s">
        <v>100</v>
      </c>
      <c r="G190" s="27"/>
      <c r="H190" s="27"/>
      <c r="I190" s="27"/>
      <c r="J190" s="27"/>
      <c r="K190" s="27"/>
      <c r="L190" s="27"/>
      <c r="M190" s="27"/>
      <c r="N190" s="27"/>
      <c r="O190" s="27"/>
      <c r="P190" s="23">
        <f t="shared" si="57"/>
        <v>0</v>
      </c>
      <c r="Q190" s="23">
        <f t="shared" si="57"/>
        <v>0</v>
      </c>
      <c r="R190" s="23">
        <f t="shared" si="61"/>
        <v>0</v>
      </c>
      <c r="S190" s="27"/>
      <c r="T190" s="27"/>
      <c r="U190" s="27"/>
      <c r="V190" s="27"/>
      <c r="W190" s="27"/>
      <c r="X190" s="27"/>
      <c r="Y190" s="24"/>
    </row>
    <row r="191" spans="1:25" ht="21" x14ac:dyDescent="0.25">
      <c r="A191" s="25"/>
      <c r="B191" s="26"/>
      <c r="C191" s="26"/>
      <c r="D191" s="27"/>
      <c r="E191" s="29" t="s">
        <v>191</v>
      </c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23">
        <f t="shared" si="57"/>
        <v>0</v>
      </c>
      <c r="Q191" s="23">
        <f t="shared" si="57"/>
        <v>0</v>
      </c>
      <c r="R191" s="23">
        <f t="shared" si="61"/>
        <v>0</v>
      </c>
      <c r="S191" s="30"/>
      <c r="T191" s="30"/>
      <c r="U191" s="30"/>
      <c r="V191" s="30"/>
      <c r="W191" s="30"/>
      <c r="X191" s="30"/>
      <c r="Y191" s="24"/>
    </row>
    <row r="192" spans="1:25" ht="21" x14ac:dyDescent="0.25">
      <c r="A192" s="25"/>
      <c r="B192" s="26"/>
      <c r="C192" s="26"/>
      <c r="D192" s="27"/>
      <c r="E192" s="28" t="s">
        <v>79</v>
      </c>
      <c r="F192" s="21" t="s">
        <v>80</v>
      </c>
      <c r="G192" s="27"/>
      <c r="H192" s="27"/>
      <c r="I192" s="27"/>
      <c r="J192" s="27"/>
      <c r="K192" s="27"/>
      <c r="L192" s="27"/>
      <c r="M192" s="27"/>
      <c r="N192" s="27"/>
      <c r="O192" s="27"/>
      <c r="P192" s="23">
        <f t="shared" si="57"/>
        <v>0</v>
      </c>
      <c r="Q192" s="23">
        <f t="shared" si="57"/>
        <v>0</v>
      </c>
      <c r="R192" s="23">
        <f t="shared" si="61"/>
        <v>0</v>
      </c>
      <c r="S192" s="27"/>
      <c r="T192" s="27"/>
      <c r="U192" s="27"/>
      <c r="V192" s="27"/>
      <c r="W192" s="27"/>
      <c r="X192" s="27"/>
      <c r="Y192" s="24"/>
    </row>
    <row r="193" spans="1:25" x14ac:dyDescent="0.25">
      <c r="A193" s="25"/>
      <c r="B193" s="26"/>
      <c r="C193" s="26"/>
      <c r="D193" s="27"/>
      <c r="E193" s="28" t="s">
        <v>87</v>
      </c>
      <c r="F193" s="21" t="s">
        <v>88</v>
      </c>
      <c r="G193" s="27"/>
      <c r="H193" s="27"/>
      <c r="I193" s="27"/>
      <c r="J193" s="27"/>
      <c r="K193" s="27"/>
      <c r="L193" s="27"/>
      <c r="M193" s="27"/>
      <c r="N193" s="27"/>
      <c r="O193" s="27"/>
      <c r="P193" s="23">
        <f t="shared" si="57"/>
        <v>0</v>
      </c>
      <c r="Q193" s="23">
        <f t="shared" si="57"/>
        <v>0</v>
      </c>
      <c r="R193" s="23">
        <f t="shared" si="61"/>
        <v>0</v>
      </c>
      <c r="S193" s="27"/>
      <c r="T193" s="27"/>
      <c r="U193" s="27"/>
      <c r="V193" s="27"/>
      <c r="W193" s="27"/>
      <c r="X193" s="27"/>
      <c r="Y193" s="24"/>
    </row>
    <row r="194" spans="1:25" x14ac:dyDescent="0.25">
      <c r="A194" s="25"/>
      <c r="B194" s="26"/>
      <c r="C194" s="26"/>
      <c r="D194" s="27"/>
      <c r="E194" s="29" t="s">
        <v>192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23">
        <f t="shared" si="57"/>
        <v>0</v>
      </c>
      <c r="Q194" s="23">
        <f t="shared" si="57"/>
        <v>0</v>
      </c>
      <c r="R194" s="23">
        <f t="shared" si="61"/>
        <v>0</v>
      </c>
      <c r="S194" s="30"/>
      <c r="T194" s="30"/>
      <c r="U194" s="30"/>
      <c r="V194" s="30"/>
      <c r="W194" s="30"/>
      <c r="X194" s="30"/>
      <c r="Y194" s="24"/>
    </row>
    <row r="195" spans="1:25" x14ac:dyDescent="0.25">
      <c r="A195" s="25"/>
      <c r="B195" s="26"/>
      <c r="C195" s="26"/>
      <c r="D195" s="27"/>
      <c r="E195" s="28" t="s">
        <v>101</v>
      </c>
      <c r="F195" s="21" t="s">
        <v>102</v>
      </c>
      <c r="G195" s="27"/>
      <c r="H195" s="27"/>
      <c r="I195" s="27"/>
      <c r="J195" s="27"/>
      <c r="K195" s="27"/>
      <c r="L195" s="27"/>
      <c r="M195" s="27"/>
      <c r="N195" s="27"/>
      <c r="O195" s="27"/>
      <c r="P195" s="23">
        <f t="shared" si="57"/>
        <v>0</v>
      </c>
      <c r="Q195" s="23">
        <f t="shared" si="57"/>
        <v>0</v>
      </c>
      <c r="R195" s="23">
        <f t="shared" si="61"/>
        <v>0</v>
      </c>
      <c r="S195" s="27"/>
      <c r="T195" s="27"/>
      <c r="U195" s="27"/>
      <c r="V195" s="27"/>
      <c r="W195" s="27"/>
      <c r="X195" s="27"/>
      <c r="Y195" s="24"/>
    </row>
    <row r="196" spans="1:25" ht="63" x14ac:dyDescent="0.25">
      <c r="A196" s="25"/>
      <c r="B196" s="26"/>
      <c r="C196" s="26"/>
      <c r="D196" s="27"/>
      <c r="E196" s="29" t="s">
        <v>193</v>
      </c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23">
        <f t="shared" si="57"/>
        <v>0</v>
      </c>
      <c r="Q196" s="23">
        <f t="shared" si="57"/>
        <v>0</v>
      </c>
      <c r="R196" s="23">
        <f t="shared" si="61"/>
        <v>0</v>
      </c>
      <c r="S196" s="30"/>
      <c r="T196" s="30"/>
      <c r="U196" s="30"/>
      <c r="V196" s="30"/>
      <c r="W196" s="30"/>
      <c r="X196" s="30"/>
      <c r="Y196" s="24"/>
    </row>
    <row r="197" spans="1:25" x14ac:dyDescent="0.25">
      <c r="A197" s="25"/>
      <c r="B197" s="26"/>
      <c r="C197" s="26"/>
      <c r="D197" s="27"/>
      <c r="E197" s="28" t="s">
        <v>87</v>
      </c>
      <c r="F197" s="21" t="s">
        <v>88</v>
      </c>
      <c r="G197" s="27"/>
      <c r="H197" s="27"/>
      <c r="I197" s="27"/>
      <c r="J197" s="27"/>
      <c r="K197" s="27"/>
      <c r="L197" s="27"/>
      <c r="M197" s="27"/>
      <c r="N197" s="27"/>
      <c r="O197" s="27"/>
      <c r="P197" s="23">
        <f t="shared" si="57"/>
        <v>0</v>
      </c>
      <c r="Q197" s="23">
        <f t="shared" si="57"/>
        <v>0</v>
      </c>
      <c r="R197" s="23">
        <f t="shared" si="61"/>
        <v>0</v>
      </c>
      <c r="S197" s="27"/>
      <c r="T197" s="27"/>
      <c r="U197" s="27"/>
      <c r="V197" s="27"/>
      <c r="W197" s="27"/>
      <c r="X197" s="27"/>
      <c r="Y197" s="24"/>
    </row>
    <row r="198" spans="1:25" ht="21" x14ac:dyDescent="0.25">
      <c r="A198" s="25"/>
      <c r="B198" s="26"/>
      <c r="C198" s="26"/>
      <c r="D198" s="27"/>
      <c r="E198" s="29" t="s">
        <v>194</v>
      </c>
      <c r="F198" s="30"/>
      <c r="G198" s="30">
        <f t="shared" ref="G198:O198" si="85">G203</f>
        <v>93456</v>
      </c>
      <c r="H198" s="30">
        <f t="shared" si="85"/>
        <v>0</v>
      </c>
      <c r="I198" s="30">
        <f t="shared" si="85"/>
        <v>93456</v>
      </c>
      <c r="J198" s="30">
        <f t="shared" si="85"/>
        <v>6000</v>
      </c>
      <c r="K198" s="30">
        <f t="shared" si="85"/>
        <v>0</v>
      </c>
      <c r="L198" s="30">
        <f t="shared" si="85"/>
        <v>6000</v>
      </c>
      <c r="M198" s="30">
        <f t="shared" si="85"/>
        <v>0</v>
      </c>
      <c r="N198" s="30">
        <f t="shared" si="85"/>
        <v>0</v>
      </c>
      <c r="O198" s="30">
        <f t="shared" si="85"/>
        <v>0</v>
      </c>
      <c r="P198" s="23">
        <f t="shared" si="57"/>
        <v>-6000</v>
      </c>
      <c r="Q198" s="23">
        <f t="shared" si="57"/>
        <v>0</v>
      </c>
      <c r="R198" s="23">
        <f t="shared" si="61"/>
        <v>-6000</v>
      </c>
      <c r="S198" s="30">
        <f t="shared" ref="S198:X198" si="86">S203</f>
        <v>0</v>
      </c>
      <c r="T198" s="30">
        <f t="shared" si="86"/>
        <v>0</v>
      </c>
      <c r="U198" s="30">
        <f t="shared" si="86"/>
        <v>0</v>
      </c>
      <c r="V198" s="30">
        <f t="shared" si="86"/>
        <v>0</v>
      </c>
      <c r="W198" s="30">
        <f t="shared" si="86"/>
        <v>0</v>
      </c>
      <c r="X198" s="30">
        <f t="shared" si="86"/>
        <v>0</v>
      </c>
      <c r="Y198" s="24"/>
    </row>
    <row r="199" spans="1:25" x14ac:dyDescent="0.25">
      <c r="A199" s="25"/>
      <c r="B199" s="26"/>
      <c r="C199" s="26"/>
      <c r="D199" s="27"/>
      <c r="E199" s="28" t="s">
        <v>38</v>
      </c>
      <c r="F199" s="21" t="s">
        <v>39</v>
      </c>
      <c r="G199" s="27"/>
      <c r="H199" s="27"/>
      <c r="I199" s="27"/>
      <c r="J199" s="27"/>
      <c r="K199" s="27"/>
      <c r="L199" s="27"/>
      <c r="M199" s="27"/>
      <c r="N199" s="27"/>
      <c r="O199" s="27"/>
      <c r="P199" s="23">
        <f t="shared" si="57"/>
        <v>0</v>
      </c>
      <c r="Q199" s="23">
        <f t="shared" si="57"/>
        <v>0</v>
      </c>
      <c r="R199" s="23">
        <f t="shared" si="61"/>
        <v>0</v>
      </c>
      <c r="S199" s="27"/>
      <c r="T199" s="27"/>
      <c r="U199" s="27"/>
      <c r="V199" s="27"/>
      <c r="W199" s="27"/>
      <c r="X199" s="27"/>
      <c r="Y199" s="24"/>
    </row>
    <row r="200" spans="1:25" x14ac:dyDescent="0.25">
      <c r="A200" s="25"/>
      <c r="B200" s="26"/>
      <c r="C200" s="26"/>
      <c r="D200" s="27"/>
      <c r="E200" s="28" t="s">
        <v>64</v>
      </c>
      <c r="F200" s="21" t="s">
        <v>65</v>
      </c>
      <c r="G200" s="27"/>
      <c r="H200" s="27"/>
      <c r="I200" s="27"/>
      <c r="J200" s="27"/>
      <c r="K200" s="27"/>
      <c r="L200" s="27"/>
      <c r="M200" s="27"/>
      <c r="N200" s="27"/>
      <c r="O200" s="27"/>
      <c r="P200" s="23">
        <f t="shared" si="57"/>
        <v>0</v>
      </c>
      <c r="Q200" s="23">
        <f t="shared" si="57"/>
        <v>0</v>
      </c>
      <c r="R200" s="23">
        <f t="shared" si="61"/>
        <v>0</v>
      </c>
      <c r="S200" s="27"/>
      <c r="T200" s="27"/>
      <c r="U200" s="27"/>
      <c r="V200" s="27"/>
      <c r="W200" s="27"/>
      <c r="X200" s="27"/>
      <c r="Y200" s="24"/>
    </row>
    <row r="201" spans="1:25" ht="21" x14ac:dyDescent="0.25">
      <c r="A201" s="25"/>
      <c r="B201" s="26"/>
      <c r="C201" s="26"/>
      <c r="D201" s="27"/>
      <c r="E201" s="28" t="s">
        <v>99</v>
      </c>
      <c r="F201" s="21" t="s">
        <v>100</v>
      </c>
      <c r="G201" s="27"/>
      <c r="H201" s="27"/>
      <c r="I201" s="27"/>
      <c r="J201" s="27"/>
      <c r="K201" s="27"/>
      <c r="L201" s="27"/>
      <c r="M201" s="27"/>
      <c r="N201" s="27"/>
      <c r="O201" s="27"/>
      <c r="P201" s="23">
        <f t="shared" si="57"/>
        <v>0</v>
      </c>
      <c r="Q201" s="23">
        <f t="shared" si="57"/>
        <v>0</v>
      </c>
      <c r="R201" s="23">
        <f t="shared" si="61"/>
        <v>0</v>
      </c>
      <c r="S201" s="27"/>
      <c r="T201" s="27"/>
      <c r="U201" s="27"/>
      <c r="V201" s="27"/>
      <c r="W201" s="27"/>
      <c r="X201" s="27"/>
      <c r="Y201" s="24"/>
    </row>
    <row r="202" spans="1:25" x14ac:dyDescent="0.25">
      <c r="A202" s="25"/>
      <c r="B202" s="26"/>
      <c r="C202" s="26"/>
      <c r="D202" s="27"/>
      <c r="E202" s="28" t="s">
        <v>87</v>
      </c>
      <c r="F202" s="21" t="s">
        <v>88</v>
      </c>
      <c r="G202" s="27"/>
      <c r="H202" s="27"/>
      <c r="I202" s="27"/>
      <c r="J202" s="27"/>
      <c r="K202" s="27"/>
      <c r="L202" s="27"/>
      <c r="M202" s="27"/>
      <c r="N202" s="27"/>
      <c r="O202" s="27"/>
      <c r="P202" s="23">
        <f t="shared" si="57"/>
        <v>0</v>
      </c>
      <c r="Q202" s="23">
        <f t="shared" si="57"/>
        <v>0</v>
      </c>
      <c r="R202" s="23">
        <f t="shared" si="61"/>
        <v>0</v>
      </c>
      <c r="S202" s="27"/>
      <c r="T202" s="27"/>
      <c r="U202" s="27"/>
      <c r="V202" s="27"/>
      <c r="W202" s="27"/>
      <c r="X202" s="27"/>
      <c r="Y202" s="24"/>
    </row>
    <row r="203" spans="1:25" x14ac:dyDescent="0.25">
      <c r="A203" s="25"/>
      <c r="B203" s="26"/>
      <c r="C203" s="26"/>
      <c r="D203" s="27"/>
      <c r="E203" s="28" t="s">
        <v>94</v>
      </c>
      <c r="F203" s="21" t="s">
        <v>95</v>
      </c>
      <c r="G203" s="27">
        <f>H203+I203</f>
        <v>93456</v>
      </c>
      <c r="H203" s="27"/>
      <c r="I203" s="27">
        <v>93456</v>
      </c>
      <c r="J203" s="27">
        <f>K203+L203</f>
        <v>6000</v>
      </c>
      <c r="K203" s="27"/>
      <c r="L203" s="27">
        <v>6000</v>
      </c>
      <c r="M203" s="27">
        <f>N203+O203</f>
        <v>0</v>
      </c>
      <c r="N203" s="27"/>
      <c r="O203" s="27">
        <v>0</v>
      </c>
      <c r="P203" s="23">
        <f t="shared" si="57"/>
        <v>-6000</v>
      </c>
      <c r="Q203" s="23">
        <f t="shared" si="57"/>
        <v>0</v>
      </c>
      <c r="R203" s="23">
        <f t="shared" si="61"/>
        <v>-6000</v>
      </c>
      <c r="S203" s="27">
        <f>T203+U203</f>
        <v>0</v>
      </c>
      <c r="T203" s="27"/>
      <c r="U203" s="27">
        <v>0</v>
      </c>
      <c r="V203" s="27">
        <f>W203+X203</f>
        <v>0</v>
      </c>
      <c r="W203" s="27"/>
      <c r="X203" s="27">
        <v>0</v>
      </c>
      <c r="Y203" s="24"/>
    </row>
    <row r="204" spans="1:25" ht="52.5" x14ac:dyDescent="0.25">
      <c r="A204" s="25"/>
      <c r="B204" s="26"/>
      <c r="C204" s="26"/>
      <c r="D204" s="27"/>
      <c r="E204" s="29" t="s">
        <v>195</v>
      </c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23">
        <f t="shared" si="57"/>
        <v>0</v>
      </c>
      <c r="Q204" s="23">
        <f t="shared" si="57"/>
        <v>0</v>
      </c>
      <c r="R204" s="23">
        <f t="shared" si="61"/>
        <v>0</v>
      </c>
      <c r="S204" s="30"/>
      <c r="T204" s="30"/>
      <c r="U204" s="30"/>
      <c r="V204" s="30"/>
      <c r="W204" s="30"/>
      <c r="X204" s="30"/>
      <c r="Y204" s="24"/>
    </row>
    <row r="205" spans="1:25" x14ac:dyDescent="0.25">
      <c r="A205" s="25"/>
      <c r="B205" s="26"/>
      <c r="C205" s="26"/>
      <c r="D205" s="27"/>
      <c r="E205" s="28" t="s">
        <v>87</v>
      </c>
      <c r="F205" s="21" t="s">
        <v>88</v>
      </c>
      <c r="G205" s="27"/>
      <c r="H205" s="27"/>
      <c r="I205" s="27"/>
      <c r="J205" s="27"/>
      <c r="K205" s="27"/>
      <c r="L205" s="27"/>
      <c r="M205" s="27"/>
      <c r="N205" s="27"/>
      <c r="O205" s="27"/>
      <c r="P205" s="23">
        <f t="shared" si="57"/>
        <v>0</v>
      </c>
      <c r="Q205" s="23">
        <f t="shared" si="57"/>
        <v>0</v>
      </c>
      <c r="R205" s="23">
        <f t="shared" si="61"/>
        <v>0</v>
      </c>
      <c r="S205" s="27"/>
      <c r="T205" s="27"/>
      <c r="U205" s="27"/>
      <c r="V205" s="27"/>
      <c r="W205" s="27"/>
      <c r="X205" s="27"/>
      <c r="Y205" s="24"/>
    </row>
    <row r="206" spans="1:25" ht="52.5" x14ac:dyDescent="0.25">
      <c r="A206" s="25"/>
      <c r="B206" s="26"/>
      <c r="C206" s="26"/>
      <c r="D206" s="27"/>
      <c r="E206" s="29" t="s">
        <v>196</v>
      </c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23">
        <f t="shared" si="57"/>
        <v>0</v>
      </c>
      <c r="Q206" s="23">
        <f t="shared" si="57"/>
        <v>0</v>
      </c>
      <c r="R206" s="23">
        <f t="shared" si="61"/>
        <v>0</v>
      </c>
      <c r="S206" s="30"/>
      <c r="T206" s="30"/>
      <c r="U206" s="30"/>
      <c r="V206" s="30"/>
      <c r="W206" s="30"/>
      <c r="X206" s="30"/>
      <c r="Y206" s="24"/>
    </row>
    <row r="207" spans="1:25" ht="12.75" customHeight="1" x14ac:dyDescent="0.25">
      <c r="A207" s="25"/>
      <c r="B207" s="26"/>
      <c r="C207" s="26"/>
      <c r="D207" s="27"/>
      <c r="E207" s="28" t="s">
        <v>87</v>
      </c>
      <c r="F207" s="21" t="s">
        <v>88</v>
      </c>
      <c r="G207" s="27"/>
      <c r="H207" s="27"/>
      <c r="I207" s="27"/>
      <c r="J207" s="27"/>
      <c r="K207" s="27"/>
      <c r="L207" s="27"/>
      <c r="M207" s="27"/>
      <c r="N207" s="27"/>
      <c r="O207" s="27"/>
      <c r="P207" s="23">
        <f t="shared" ref="P207:Q270" si="87">SUM(M207-J207)</f>
        <v>0</v>
      </c>
      <c r="Q207" s="23">
        <f t="shared" si="87"/>
        <v>0</v>
      </c>
      <c r="R207" s="23">
        <f t="shared" ref="R207:R270" si="88">SUM(O207-L207)</f>
        <v>0</v>
      </c>
      <c r="S207" s="27"/>
      <c r="T207" s="27"/>
      <c r="U207" s="27"/>
      <c r="V207" s="27"/>
      <c r="W207" s="27"/>
      <c r="X207" s="27"/>
      <c r="Y207" s="24"/>
    </row>
    <row r="208" spans="1:25" ht="20.25" customHeight="1" x14ac:dyDescent="0.25">
      <c r="A208" s="20" t="s">
        <v>197</v>
      </c>
      <c r="B208" s="21" t="s">
        <v>151</v>
      </c>
      <c r="C208" s="21" t="s">
        <v>113</v>
      </c>
      <c r="D208" s="21" t="s">
        <v>113</v>
      </c>
      <c r="E208" s="28" t="s">
        <v>198</v>
      </c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3">
        <f t="shared" si="87"/>
        <v>0</v>
      </c>
      <c r="Q208" s="23">
        <f t="shared" si="87"/>
        <v>0</v>
      </c>
      <c r="R208" s="23">
        <f t="shared" si="88"/>
        <v>0</v>
      </c>
      <c r="S208" s="27"/>
      <c r="T208" s="27"/>
      <c r="U208" s="27"/>
      <c r="V208" s="27"/>
      <c r="W208" s="27"/>
      <c r="X208" s="27"/>
      <c r="Y208" s="24"/>
    </row>
    <row r="209" spans="1:25" ht="12.75" hidden="1" customHeight="1" x14ac:dyDescent="0.25">
      <c r="A209" s="25"/>
      <c r="B209" s="26"/>
      <c r="C209" s="26"/>
      <c r="D209" s="27"/>
      <c r="E209" s="28" t="s">
        <v>17</v>
      </c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3"/>
      <c r="Q209" s="23"/>
      <c r="R209" s="23"/>
      <c r="S209" s="27"/>
      <c r="T209" s="27"/>
      <c r="U209" s="27"/>
      <c r="V209" s="27"/>
      <c r="W209" s="27"/>
      <c r="X209" s="27"/>
      <c r="Y209" s="24"/>
    </row>
    <row r="210" spans="1:25" hidden="1" x14ac:dyDescent="0.25">
      <c r="A210" s="25"/>
      <c r="B210" s="26"/>
      <c r="C210" s="26"/>
      <c r="D210" s="27"/>
      <c r="E210" s="29" t="s">
        <v>199</v>
      </c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23">
        <f t="shared" si="87"/>
        <v>0</v>
      </c>
      <c r="Q210" s="23">
        <f t="shared" si="87"/>
        <v>0</v>
      </c>
      <c r="R210" s="23">
        <f t="shared" si="88"/>
        <v>0</v>
      </c>
      <c r="S210" s="30"/>
      <c r="T210" s="30"/>
      <c r="U210" s="30"/>
      <c r="V210" s="30"/>
      <c r="W210" s="30"/>
      <c r="X210" s="30"/>
      <c r="Y210" s="24"/>
    </row>
    <row r="211" spans="1:25" hidden="1" x14ac:dyDescent="0.25">
      <c r="A211" s="25"/>
      <c r="B211" s="26"/>
      <c r="C211" s="26"/>
      <c r="D211" s="27"/>
      <c r="E211" s="28" t="s">
        <v>66</v>
      </c>
      <c r="F211" s="21" t="s">
        <v>67</v>
      </c>
      <c r="G211" s="27"/>
      <c r="H211" s="27"/>
      <c r="I211" s="27"/>
      <c r="J211" s="27"/>
      <c r="K211" s="27"/>
      <c r="L211" s="27"/>
      <c r="M211" s="27"/>
      <c r="N211" s="27"/>
      <c r="O211" s="27"/>
      <c r="P211" s="23">
        <f t="shared" si="87"/>
        <v>0</v>
      </c>
      <c r="Q211" s="23">
        <f t="shared" si="87"/>
        <v>0</v>
      </c>
      <c r="R211" s="23">
        <f t="shared" si="88"/>
        <v>0</v>
      </c>
      <c r="S211" s="27"/>
      <c r="T211" s="27"/>
      <c r="U211" s="27"/>
      <c r="V211" s="27"/>
      <c r="W211" s="27"/>
      <c r="X211" s="27"/>
      <c r="Y211" s="24"/>
    </row>
    <row r="212" spans="1:25" hidden="1" x14ac:dyDescent="0.25">
      <c r="A212" s="25"/>
      <c r="B212" s="26"/>
      <c r="C212" s="26"/>
      <c r="D212" s="27"/>
      <c r="E212" s="28" t="s">
        <v>94</v>
      </c>
      <c r="F212" s="21" t="s">
        <v>95</v>
      </c>
      <c r="G212" s="27"/>
      <c r="H212" s="27"/>
      <c r="I212" s="27"/>
      <c r="J212" s="27"/>
      <c r="K212" s="27"/>
      <c r="L212" s="27"/>
      <c r="M212" s="27"/>
      <c r="N212" s="27"/>
      <c r="O212" s="27"/>
      <c r="P212" s="23">
        <f t="shared" si="87"/>
        <v>0</v>
      </c>
      <c r="Q212" s="23">
        <f t="shared" si="87"/>
        <v>0</v>
      </c>
      <c r="R212" s="23">
        <f t="shared" si="88"/>
        <v>0</v>
      </c>
      <c r="S212" s="27"/>
      <c r="T212" s="27"/>
      <c r="U212" s="27"/>
      <c r="V212" s="27"/>
      <c r="W212" s="27"/>
      <c r="X212" s="27"/>
      <c r="Y212" s="24"/>
    </row>
    <row r="213" spans="1:25" ht="31.5" hidden="1" x14ac:dyDescent="0.25">
      <c r="A213" s="25"/>
      <c r="B213" s="26"/>
      <c r="C213" s="26"/>
      <c r="D213" s="27"/>
      <c r="E213" s="29" t="s">
        <v>200</v>
      </c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23">
        <f t="shared" si="87"/>
        <v>0</v>
      </c>
      <c r="Q213" s="23">
        <f t="shared" si="87"/>
        <v>0</v>
      </c>
      <c r="R213" s="23">
        <f t="shared" si="88"/>
        <v>0</v>
      </c>
      <c r="S213" s="30"/>
      <c r="T213" s="30"/>
      <c r="U213" s="30"/>
      <c r="V213" s="30"/>
      <c r="W213" s="30"/>
      <c r="X213" s="30"/>
      <c r="Y213" s="24"/>
    </row>
    <row r="214" spans="1:25" ht="21" hidden="1" x14ac:dyDescent="0.25">
      <c r="A214" s="25"/>
      <c r="B214" s="26"/>
      <c r="C214" s="26"/>
      <c r="D214" s="27"/>
      <c r="E214" s="28" t="s">
        <v>79</v>
      </c>
      <c r="F214" s="21" t="s">
        <v>80</v>
      </c>
      <c r="G214" s="27"/>
      <c r="H214" s="27"/>
      <c r="I214" s="27"/>
      <c r="J214" s="27"/>
      <c r="K214" s="27"/>
      <c r="L214" s="27"/>
      <c r="M214" s="27"/>
      <c r="N214" s="27"/>
      <c r="O214" s="27"/>
      <c r="P214" s="23">
        <f t="shared" si="87"/>
        <v>0</v>
      </c>
      <c r="Q214" s="23">
        <f t="shared" si="87"/>
        <v>0</v>
      </c>
      <c r="R214" s="23">
        <f t="shared" si="88"/>
        <v>0</v>
      </c>
      <c r="S214" s="27"/>
      <c r="T214" s="27"/>
      <c r="U214" s="27"/>
      <c r="V214" s="27"/>
      <c r="W214" s="27"/>
      <c r="X214" s="27"/>
      <c r="Y214" s="24"/>
    </row>
    <row r="215" spans="1:25" ht="21" hidden="1" x14ac:dyDescent="0.25">
      <c r="A215" s="25"/>
      <c r="B215" s="26"/>
      <c r="C215" s="26"/>
      <c r="D215" s="27"/>
      <c r="E215" s="29" t="s">
        <v>201</v>
      </c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23">
        <f t="shared" si="87"/>
        <v>0</v>
      </c>
      <c r="Q215" s="23">
        <f t="shared" si="87"/>
        <v>0</v>
      </c>
      <c r="R215" s="23">
        <f t="shared" si="88"/>
        <v>0</v>
      </c>
      <c r="S215" s="30"/>
      <c r="T215" s="30"/>
      <c r="U215" s="30"/>
      <c r="V215" s="30"/>
      <c r="W215" s="30"/>
      <c r="X215" s="30"/>
      <c r="Y215" s="24"/>
    </row>
    <row r="216" spans="1:25" ht="21" hidden="1" x14ac:dyDescent="0.25">
      <c r="A216" s="25"/>
      <c r="B216" s="26"/>
      <c r="C216" s="26"/>
      <c r="D216" s="27"/>
      <c r="E216" s="28" t="s">
        <v>79</v>
      </c>
      <c r="F216" s="21" t="s">
        <v>80</v>
      </c>
      <c r="G216" s="27"/>
      <c r="H216" s="27"/>
      <c r="I216" s="27"/>
      <c r="J216" s="27"/>
      <c r="K216" s="27"/>
      <c r="L216" s="27"/>
      <c r="M216" s="27"/>
      <c r="N216" s="27"/>
      <c r="O216" s="27"/>
      <c r="P216" s="23">
        <f t="shared" si="87"/>
        <v>0</v>
      </c>
      <c r="Q216" s="23">
        <f t="shared" si="87"/>
        <v>0</v>
      </c>
      <c r="R216" s="23">
        <f t="shared" si="88"/>
        <v>0</v>
      </c>
      <c r="S216" s="27"/>
      <c r="T216" s="27"/>
      <c r="U216" s="27"/>
      <c r="V216" s="27"/>
      <c r="W216" s="27"/>
      <c r="X216" s="27"/>
      <c r="Y216" s="24"/>
    </row>
    <row r="217" spans="1:25" ht="63" hidden="1" x14ac:dyDescent="0.25">
      <c r="A217" s="25"/>
      <c r="B217" s="26"/>
      <c r="C217" s="26"/>
      <c r="D217" s="27"/>
      <c r="E217" s="29" t="s">
        <v>202</v>
      </c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23">
        <f t="shared" si="87"/>
        <v>0</v>
      </c>
      <c r="Q217" s="23">
        <f t="shared" si="87"/>
        <v>0</v>
      </c>
      <c r="R217" s="23">
        <f t="shared" si="88"/>
        <v>0</v>
      </c>
      <c r="S217" s="30"/>
      <c r="T217" s="30"/>
      <c r="U217" s="30"/>
      <c r="V217" s="30"/>
      <c r="W217" s="30"/>
      <c r="X217" s="30"/>
      <c r="Y217" s="24"/>
    </row>
    <row r="218" spans="1:25" hidden="1" x14ac:dyDescent="0.25">
      <c r="A218" s="25"/>
      <c r="B218" s="26"/>
      <c r="C218" s="26"/>
      <c r="D218" s="27"/>
      <c r="E218" s="28" t="s">
        <v>87</v>
      </c>
      <c r="F218" s="21" t="s">
        <v>88</v>
      </c>
      <c r="G218" s="27"/>
      <c r="H218" s="27"/>
      <c r="I218" s="27"/>
      <c r="J218" s="27"/>
      <c r="K218" s="27"/>
      <c r="L218" s="27"/>
      <c r="M218" s="27"/>
      <c r="N218" s="27"/>
      <c r="O218" s="27"/>
      <c r="P218" s="23">
        <f t="shared" si="87"/>
        <v>0</v>
      </c>
      <c r="Q218" s="23">
        <f t="shared" si="87"/>
        <v>0</v>
      </c>
      <c r="R218" s="23">
        <f t="shared" si="88"/>
        <v>0</v>
      </c>
      <c r="S218" s="27"/>
      <c r="T218" s="27"/>
      <c r="U218" s="27"/>
      <c r="V218" s="27"/>
      <c r="W218" s="27"/>
      <c r="X218" s="27"/>
      <c r="Y218" s="24"/>
    </row>
    <row r="219" spans="1:25" ht="52.5" hidden="1" x14ac:dyDescent="0.25">
      <c r="A219" s="25"/>
      <c r="B219" s="26"/>
      <c r="C219" s="26"/>
      <c r="D219" s="27"/>
      <c r="E219" s="29" t="s">
        <v>203</v>
      </c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23">
        <f t="shared" si="87"/>
        <v>0</v>
      </c>
      <c r="Q219" s="23">
        <f t="shared" si="87"/>
        <v>0</v>
      </c>
      <c r="R219" s="23">
        <f t="shared" si="88"/>
        <v>0</v>
      </c>
      <c r="S219" s="30"/>
      <c r="T219" s="30"/>
      <c r="U219" s="30"/>
      <c r="V219" s="30"/>
      <c r="W219" s="30"/>
      <c r="X219" s="30"/>
      <c r="Y219" s="24"/>
    </row>
    <row r="220" spans="1:25" hidden="1" x14ac:dyDescent="0.25">
      <c r="A220" s="25"/>
      <c r="B220" s="26"/>
      <c r="C220" s="26"/>
      <c r="D220" s="27"/>
      <c r="E220" s="28" t="s">
        <v>87</v>
      </c>
      <c r="F220" s="21" t="s">
        <v>88</v>
      </c>
      <c r="G220" s="27"/>
      <c r="H220" s="27"/>
      <c r="I220" s="27"/>
      <c r="J220" s="27"/>
      <c r="K220" s="27"/>
      <c r="L220" s="27"/>
      <c r="M220" s="27"/>
      <c r="N220" s="27"/>
      <c r="O220" s="27"/>
      <c r="P220" s="23">
        <f t="shared" si="87"/>
        <v>0</v>
      </c>
      <c r="Q220" s="23">
        <f t="shared" si="87"/>
        <v>0</v>
      </c>
      <c r="R220" s="23">
        <f t="shared" si="88"/>
        <v>0</v>
      </c>
      <c r="S220" s="27"/>
      <c r="T220" s="27"/>
      <c r="U220" s="27"/>
      <c r="V220" s="27"/>
      <c r="W220" s="27"/>
      <c r="X220" s="27"/>
      <c r="Y220" s="24"/>
    </row>
    <row r="221" spans="1:25" ht="21" hidden="1" x14ac:dyDescent="0.25">
      <c r="A221" s="25"/>
      <c r="B221" s="26"/>
      <c r="C221" s="26"/>
      <c r="D221" s="27"/>
      <c r="E221" s="29" t="s">
        <v>204</v>
      </c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23">
        <f t="shared" si="87"/>
        <v>0</v>
      </c>
      <c r="Q221" s="23">
        <f t="shared" si="87"/>
        <v>0</v>
      </c>
      <c r="R221" s="23">
        <f t="shared" si="88"/>
        <v>0</v>
      </c>
      <c r="S221" s="30"/>
      <c r="T221" s="30"/>
      <c r="U221" s="30"/>
      <c r="V221" s="30"/>
      <c r="W221" s="30"/>
      <c r="X221" s="30"/>
      <c r="Y221" s="24"/>
    </row>
    <row r="222" spans="1:25" ht="21" hidden="1" x14ac:dyDescent="0.25">
      <c r="A222" s="25"/>
      <c r="B222" s="26"/>
      <c r="C222" s="26"/>
      <c r="D222" s="27"/>
      <c r="E222" s="28" t="s">
        <v>103</v>
      </c>
      <c r="F222" s="21" t="s">
        <v>104</v>
      </c>
      <c r="G222" s="27"/>
      <c r="H222" s="27"/>
      <c r="I222" s="27"/>
      <c r="J222" s="27"/>
      <c r="K222" s="27"/>
      <c r="L222" s="27"/>
      <c r="M222" s="27"/>
      <c r="N222" s="27"/>
      <c r="O222" s="27"/>
      <c r="P222" s="23">
        <f t="shared" si="87"/>
        <v>0</v>
      </c>
      <c r="Q222" s="23">
        <f t="shared" si="87"/>
        <v>0</v>
      </c>
      <c r="R222" s="23">
        <f t="shared" si="88"/>
        <v>0</v>
      </c>
      <c r="S222" s="27"/>
      <c r="T222" s="27"/>
      <c r="U222" s="27"/>
      <c r="V222" s="27"/>
      <c r="W222" s="27"/>
      <c r="X222" s="27"/>
      <c r="Y222" s="24"/>
    </row>
    <row r="223" spans="1:25" ht="52.5" hidden="1" x14ac:dyDescent="0.25">
      <c r="A223" s="25"/>
      <c r="B223" s="26"/>
      <c r="C223" s="26"/>
      <c r="D223" s="27"/>
      <c r="E223" s="29" t="s">
        <v>205</v>
      </c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23">
        <f t="shared" si="87"/>
        <v>0</v>
      </c>
      <c r="Q223" s="23">
        <f t="shared" si="87"/>
        <v>0</v>
      </c>
      <c r="R223" s="23">
        <f t="shared" si="88"/>
        <v>0</v>
      </c>
      <c r="S223" s="30"/>
      <c r="T223" s="30"/>
      <c r="U223" s="30"/>
      <c r="V223" s="30"/>
      <c r="W223" s="30"/>
      <c r="X223" s="30"/>
      <c r="Y223" s="24"/>
    </row>
    <row r="224" spans="1:25" hidden="1" x14ac:dyDescent="0.25">
      <c r="A224" s="25"/>
      <c r="B224" s="26"/>
      <c r="C224" s="26"/>
      <c r="D224" s="27"/>
      <c r="E224" s="28" t="s">
        <v>87</v>
      </c>
      <c r="F224" s="21" t="s">
        <v>88</v>
      </c>
      <c r="G224" s="27"/>
      <c r="H224" s="27"/>
      <c r="I224" s="27"/>
      <c r="J224" s="27"/>
      <c r="K224" s="27"/>
      <c r="L224" s="27"/>
      <c r="M224" s="27"/>
      <c r="N224" s="27"/>
      <c r="O224" s="27"/>
      <c r="P224" s="23">
        <f t="shared" si="87"/>
        <v>0</v>
      </c>
      <c r="Q224" s="23">
        <f t="shared" si="87"/>
        <v>0</v>
      </c>
      <c r="R224" s="23">
        <f t="shared" si="88"/>
        <v>0</v>
      </c>
      <c r="S224" s="27"/>
      <c r="T224" s="27"/>
      <c r="U224" s="27"/>
      <c r="V224" s="27"/>
      <c r="W224" s="27"/>
      <c r="X224" s="27"/>
      <c r="Y224" s="24"/>
    </row>
    <row r="225" spans="1:25" ht="42" hidden="1" x14ac:dyDescent="0.25">
      <c r="A225" s="25"/>
      <c r="B225" s="26"/>
      <c r="C225" s="26"/>
      <c r="D225" s="27"/>
      <c r="E225" s="29" t="s">
        <v>206</v>
      </c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23">
        <f t="shared" si="87"/>
        <v>0</v>
      </c>
      <c r="Q225" s="23">
        <f t="shared" si="87"/>
        <v>0</v>
      </c>
      <c r="R225" s="23">
        <f t="shared" si="88"/>
        <v>0</v>
      </c>
      <c r="S225" s="30"/>
      <c r="T225" s="30"/>
      <c r="U225" s="30"/>
      <c r="V225" s="30"/>
      <c r="W225" s="30"/>
      <c r="X225" s="30"/>
      <c r="Y225" s="24"/>
    </row>
    <row r="226" spans="1:25" hidden="1" x14ac:dyDescent="0.25">
      <c r="A226" s="25"/>
      <c r="B226" s="26"/>
      <c r="C226" s="26"/>
      <c r="D226" s="27"/>
      <c r="E226" s="28" t="s">
        <v>87</v>
      </c>
      <c r="F226" s="21" t="s">
        <v>88</v>
      </c>
      <c r="G226" s="27"/>
      <c r="H226" s="27"/>
      <c r="I226" s="27"/>
      <c r="J226" s="27"/>
      <c r="K226" s="27"/>
      <c r="L226" s="27"/>
      <c r="M226" s="27"/>
      <c r="N226" s="27"/>
      <c r="O226" s="27"/>
      <c r="P226" s="23">
        <f t="shared" si="87"/>
        <v>0</v>
      </c>
      <c r="Q226" s="23">
        <f t="shared" si="87"/>
        <v>0</v>
      </c>
      <c r="R226" s="23">
        <f t="shared" si="88"/>
        <v>0</v>
      </c>
      <c r="S226" s="27"/>
      <c r="T226" s="27"/>
      <c r="U226" s="27"/>
      <c r="V226" s="27"/>
      <c r="W226" s="27"/>
      <c r="X226" s="27"/>
      <c r="Y226" s="24"/>
    </row>
    <row r="227" spans="1:25" x14ac:dyDescent="0.25">
      <c r="A227" s="25" t="s">
        <v>207</v>
      </c>
      <c r="B227" s="26" t="s">
        <v>151</v>
      </c>
      <c r="C227" s="26" t="s">
        <v>208</v>
      </c>
      <c r="D227" s="27" t="s">
        <v>25</v>
      </c>
      <c r="E227" s="29" t="s">
        <v>209</v>
      </c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23">
        <f t="shared" si="87"/>
        <v>0</v>
      </c>
      <c r="Q227" s="23">
        <f t="shared" si="87"/>
        <v>0</v>
      </c>
      <c r="R227" s="23">
        <f t="shared" si="88"/>
        <v>0</v>
      </c>
      <c r="S227" s="30"/>
      <c r="T227" s="30"/>
      <c r="U227" s="30"/>
      <c r="V227" s="30"/>
      <c r="W227" s="30"/>
      <c r="X227" s="30"/>
      <c r="Y227" s="24"/>
    </row>
    <row r="228" spans="1:25" x14ac:dyDescent="0.25">
      <c r="A228" s="25"/>
      <c r="B228" s="26"/>
      <c r="C228" s="26"/>
      <c r="D228" s="27"/>
      <c r="E228" s="28" t="s">
        <v>30</v>
      </c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3"/>
      <c r="Q228" s="23"/>
      <c r="R228" s="23"/>
      <c r="S228" s="27"/>
      <c r="T228" s="27"/>
      <c r="U228" s="27"/>
      <c r="V228" s="27"/>
      <c r="W228" s="27"/>
      <c r="X228" s="27"/>
      <c r="Y228" s="24"/>
    </row>
    <row r="229" spans="1:25" x14ac:dyDescent="0.25">
      <c r="A229" s="20" t="s">
        <v>210</v>
      </c>
      <c r="B229" s="21" t="s">
        <v>151</v>
      </c>
      <c r="C229" s="21" t="s">
        <v>208</v>
      </c>
      <c r="D229" s="21" t="s">
        <v>106</v>
      </c>
      <c r="E229" s="28" t="s">
        <v>211</v>
      </c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3">
        <f t="shared" si="87"/>
        <v>0</v>
      </c>
      <c r="Q229" s="23">
        <f t="shared" si="87"/>
        <v>0</v>
      </c>
      <c r="R229" s="23">
        <f t="shared" si="88"/>
        <v>0</v>
      </c>
      <c r="S229" s="27"/>
      <c r="T229" s="27"/>
      <c r="U229" s="27"/>
      <c r="V229" s="27"/>
      <c r="W229" s="27"/>
      <c r="X229" s="27"/>
      <c r="Y229" s="24"/>
    </row>
    <row r="230" spans="1:25" x14ac:dyDescent="0.25">
      <c r="A230" s="25"/>
      <c r="B230" s="26"/>
      <c r="C230" s="26"/>
      <c r="D230" s="27"/>
      <c r="E230" s="28" t="s">
        <v>17</v>
      </c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3"/>
      <c r="Q230" s="23"/>
      <c r="R230" s="23"/>
      <c r="S230" s="27"/>
      <c r="T230" s="27"/>
      <c r="U230" s="27"/>
      <c r="V230" s="27"/>
      <c r="W230" s="27"/>
      <c r="X230" s="27"/>
      <c r="Y230" s="24"/>
    </row>
    <row r="231" spans="1:25" x14ac:dyDescent="0.25">
      <c r="A231" s="25"/>
      <c r="B231" s="26"/>
      <c r="C231" s="26"/>
      <c r="D231" s="27"/>
      <c r="E231" s="29" t="s">
        <v>212</v>
      </c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23">
        <f t="shared" si="87"/>
        <v>0</v>
      </c>
      <c r="Q231" s="23">
        <f t="shared" si="87"/>
        <v>0</v>
      </c>
      <c r="R231" s="23">
        <f t="shared" si="88"/>
        <v>0</v>
      </c>
      <c r="S231" s="30"/>
      <c r="T231" s="30"/>
      <c r="U231" s="30"/>
      <c r="V231" s="30"/>
      <c r="W231" s="30"/>
      <c r="X231" s="30"/>
      <c r="Y231" s="24"/>
    </row>
    <row r="232" spans="1:25" x14ac:dyDescent="0.25">
      <c r="A232" s="25"/>
      <c r="B232" s="26"/>
      <c r="C232" s="26"/>
      <c r="D232" s="27"/>
      <c r="E232" s="28" t="s">
        <v>58</v>
      </c>
      <c r="F232" s="21" t="s">
        <v>59</v>
      </c>
      <c r="G232" s="27"/>
      <c r="H232" s="27"/>
      <c r="I232" s="27"/>
      <c r="J232" s="27"/>
      <c r="K232" s="27"/>
      <c r="L232" s="27"/>
      <c r="M232" s="27"/>
      <c r="N232" s="27"/>
      <c r="O232" s="27"/>
      <c r="P232" s="23">
        <f t="shared" si="87"/>
        <v>0</v>
      </c>
      <c r="Q232" s="23">
        <f t="shared" si="87"/>
        <v>0</v>
      </c>
      <c r="R232" s="23">
        <f t="shared" si="88"/>
        <v>0</v>
      </c>
      <c r="S232" s="27"/>
      <c r="T232" s="27"/>
      <c r="U232" s="27"/>
      <c r="V232" s="27"/>
      <c r="W232" s="27"/>
      <c r="X232" s="27"/>
      <c r="Y232" s="24"/>
    </row>
    <row r="233" spans="1:25" x14ac:dyDescent="0.25">
      <c r="A233" s="25"/>
      <c r="B233" s="26"/>
      <c r="C233" s="26"/>
      <c r="D233" s="27"/>
      <c r="E233" s="28" t="s">
        <v>64</v>
      </c>
      <c r="F233" s="21" t="s">
        <v>65</v>
      </c>
      <c r="G233" s="27"/>
      <c r="H233" s="27"/>
      <c r="I233" s="27"/>
      <c r="J233" s="27"/>
      <c r="K233" s="27"/>
      <c r="L233" s="27"/>
      <c r="M233" s="27"/>
      <c r="N233" s="27"/>
      <c r="O233" s="27"/>
      <c r="P233" s="23">
        <f t="shared" si="87"/>
        <v>0</v>
      </c>
      <c r="Q233" s="23">
        <f t="shared" si="87"/>
        <v>0</v>
      </c>
      <c r="R233" s="23">
        <f t="shared" si="88"/>
        <v>0</v>
      </c>
      <c r="S233" s="27"/>
      <c r="T233" s="27"/>
      <c r="U233" s="27"/>
      <c r="V233" s="27"/>
      <c r="W233" s="27"/>
      <c r="X233" s="27"/>
      <c r="Y233" s="24"/>
    </row>
    <row r="234" spans="1:25" x14ac:dyDescent="0.25">
      <c r="A234" s="25"/>
      <c r="B234" s="26"/>
      <c r="C234" s="26"/>
      <c r="D234" s="27"/>
      <c r="E234" s="28" t="s">
        <v>77</v>
      </c>
      <c r="F234" s="21" t="s">
        <v>78</v>
      </c>
      <c r="G234" s="27"/>
      <c r="H234" s="27"/>
      <c r="I234" s="27"/>
      <c r="J234" s="27"/>
      <c r="K234" s="27"/>
      <c r="L234" s="27"/>
      <c r="M234" s="27"/>
      <c r="N234" s="27"/>
      <c r="O234" s="27"/>
      <c r="P234" s="23">
        <f t="shared" si="87"/>
        <v>0</v>
      </c>
      <c r="Q234" s="23">
        <f t="shared" si="87"/>
        <v>0</v>
      </c>
      <c r="R234" s="23">
        <f t="shared" si="88"/>
        <v>0</v>
      </c>
      <c r="S234" s="27"/>
      <c r="T234" s="27"/>
      <c r="U234" s="27"/>
      <c r="V234" s="27"/>
      <c r="W234" s="27"/>
      <c r="X234" s="27"/>
      <c r="Y234" s="24"/>
    </row>
    <row r="235" spans="1:25" x14ac:dyDescent="0.25">
      <c r="A235" s="25"/>
      <c r="B235" s="26"/>
      <c r="C235" s="26"/>
      <c r="D235" s="27"/>
      <c r="E235" s="28" t="s">
        <v>101</v>
      </c>
      <c r="F235" s="21" t="s">
        <v>102</v>
      </c>
      <c r="G235" s="27"/>
      <c r="H235" s="27"/>
      <c r="I235" s="27"/>
      <c r="J235" s="27"/>
      <c r="K235" s="27"/>
      <c r="L235" s="27"/>
      <c r="M235" s="27"/>
      <c r="N235" s="27"/>
      <c r="O235" s="27"/>
      <c r="P235" s="23">
        <f t="shared" si="87"/>
        <v>0</v>
      </c>
      <c r="Q235" s="23">
        <f t="shared" si="87"/>
        <v>0</v>
      </c>
      <c r="R235" s="23">
        <f t="shared" si="88"/>
        <v>0</v>
      </c>
      <c r="S235" s="27"/>
      <c r="T235" s="27"/>
      <c r="U235" s="27"/>
      <c r="V235" s="27"/>
      <c r="W235" s="27"/>
      <c r="X235" s="27"/>
      <c r="Y235" s="24"/>
    </row>
    <row r="236" spans="1:25" ht="25.5" customHeight="1" x14ac:dyDescent="0.25">
      <c r="A236" s="25" t="s">
        <v>213</v>
      </c>
      <c r="B236" s="26" t="s">
        <v>151</v>
      </c>
      <c r="C236" s="26" t="s">
        <v>214</v>
      </c>
      <c r="D236" s="27" t="s">
        <v>25</v>
      </c>
      <c r="E236" s="29" t="s">
        <v>215</v>
      </c>
      <c r="F236" s="30"/>
      <c r="G236" s="30">
        <f t="shared" ref="G236:O236" si="89">SUM(G238)</f>
        <v>-67553.5</v>
      </c>
      <c r="H236" s="30">
        <f t="shared" si="89"/>
        <v>0</v>
      </c>
      <c r="I236" s="30">
        <f t="shared" si="89"/>
        <v>-67553.5</v>
      </c>
      <c r="J236" s="30">
        <f t="shared" si="89"/>
        <v>-210383.1</v>
      </c>
      <c r="K236" s="30">
        <f t="shared" si="89"/>
        <v>0</v>
      </c>
      <c r="L236" s="30">
        <f t="shared" si="89"/>
        <v>-210383.1</v>
      </c>
      <c r="M236" s="30">
        <f t="shared" si="89"/>
        <v>-221500</v>
      </c>
      <c r="N236" s="30">
        <f t="shared" si="89"/>
        <v>0</v>
      </c>
      <c r="O236" s="30">
        <f t="shared" si="89"/>
        <v>-221500</v>
      </c>
      <c r="P236" s="23">
        <f t="shared" si="87"/>
        <v>-11116.899999999994</v>
      </c>
      <c r="Q236" s="23">
        <f t="shared" si="87"/>
        <v>0</v>
      </c>
      <c r="R236" s="23">
        <f t="shared" si="88"/>
        <v>-11116.899999999994</v>
      </c>
      <c r="S236" s="30">
        <f t="shared" ref="S236:X236" si="90">SUM(S238)</f>
        <v>-77000</v>
      </c>
      <c r="T236" s="30">
        <f t="shared" si="90"/>
        <v>0</v>
      </c>
      <c r="U236" s="30">
        <f>SUM(U238)</f>
        <v>-77000</v>
      </c>
      <c r="V236" s="30">
        <f t="shared" si="90"/>
        <v>-50000</v>
      </c>
      <c r="W236" s="30">
        <f t="shared" si="90"/>
        <v>0</v>
      </c>
      <c r="X236" s="30">
        <f t="shared" si="90"/>
        <v>-50000</v>
      </c>
      <c r="Y236" s="24"/>
    </row>
    <row r="237" spans="1:25" ht="12.75" customHeight="1" x14ac:dyDescent="0.25">
      <c r="A237" s="25"/>
      <c r="B237" s="26"/>
      <c r="C237" s="26"/>
      <c r="D237" s="27"/>
      <c r="E237" s="28" t="s">
        <v>30</v>
      </c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3"/>
      <c r="Q237" s="23"/>
      <c r="R237" s="23"/>
      <c r="S237" s="27"/>
      <c r="T237" s="27"/>
      <c r="U237" s="27"/>
      <c r="V237" s="27"/>
      <c r="W237" s="27"/>
      <c r="X237" s="27"/>
      <c r="Y237" s="24"/>
    </row>
    <row r="238" spans="1:25" ht="21" x14ac:dyDescent="0.25">
      <c r="A238" s="20" t="s">
        <v>216</v>
      </c>
      <c r="B238" s="21" t="s">
        <v>151</v>
      </c>
      <c r="C238" s="21" t="s">
        <v>214</v>
      </c>
      <c r="D238" s="21" t="s">
        <v>28</v>
      </c>
      <c r="E238" s="28" t="s">
        <v>215</v>
      </c>
      <c r="F238" s="27"/>
      <c r="G238" s="27">
        <f>I238</f>
        <v>-67553.5</v>
      </c>
      <c r="H238" s="27"/>
      <c r="I238" s="27">
        <v>-67553.5</v>
      </c>
      <c r="J238" s="27">
        <f>L238</f>
        <v>-210383.1</v>
      </c>
      <c r="K238" s="27"/>
      <c r="L238" s="27">
        <v>-210383.1</v>
      </c>
      <c r="M238" s="27">
        <f>O238</f>
        <v>-221500</v>
      </c>
      <c r="N238" s="27"/>
      <c r="O238" s="27">
        <v>-221500</v>
      </c>
      <c r="P238" s="23">
        <f t="shared" si="87"/>
        <v>-11116.899999999994</v>
      </c>
      <c r="Q238" s="23">
        <f t="shared" si="87"/>
        <v>0</v>
      </c>
      <c r="R238" s="23">
        <f t="shared" si="88"/>
        <v>-11116.899999999994</v>
      </c>
      <c r="S238" s="27">
        <v>-77000</v>
      </c>
      <c r="T238" s="27"/>
      <c r="U238" s="27">
        <v>-77000</v>
      </c>
      <c r="V238" s="27">
        <f>X238</f>
        <v>-50000</v>
      </c>
      <c r="W238" s="27"/>
      <c r="X238" s="27">
        <v>-50000</v>
      </c>
      <c r="Y238" s="24"/>
    </row>
    <row r="239" spans="1:25" ht="12.75" hidden="1" customHeight="1" x14ac:dyDescent="0.25">
      <c r="A239" s="25"/>
      <c r="B239" s="26"/>
      <c r="C239" s="26"/>
      <c r="D239" s="27"/>
      <c r="E239" s="28" t="s">
        <v>17</v>
      </c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3"/>
      <c r="Q239" s="23"/>
      <c r="R239" s="23"/>
      <c r="S239" s="27"/>
      <c r="T239" s="27"/>
      <c r="U239" s="27"/>
      <c r="V239" s="27"/>
      <c r="W239" s="27"/>
      <c r="X239" s="27"/>
      <c r="Y239" s="24"/>
    </row>
    <row r="240" spans="1:25" hidden="1" x14ac:dyDescent="0.25">
      <c r="A240" s="25"/>
      <c r="B240" s="26"/>
      <c r="C240" s="26"/>
      <c r="D240" s="27"/>
      <c r="E240" s="29" t="s">
        <v>217</v>
      </c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23">
        <f t="shared" si="87"/>
        <v>0</v>
      </c>
      <c r="Q240" s="23">
        <f t="shared" si="87"/>
        <v>0</v>
      </c>
      <c r="R240" s="23">
        <f t="shared" si="88"/>
        <v>0</v>
      </c>
      <c r="S240" s="30"/>
      <c r="T240" s="30"/>
      <c r="U240" s="30"/>
      <c r="V240" s="30"/>
      <c r="W240" s="30"/>
      <c r="X240" s="30"/>
      <c r="Y240" s="24"/>
    </row>
    <row r="241" spans="1:25" hidden="1" x14ac:dyDescent="0.25">
      <c r="A241" s="25"/>
      <c r="B241" s="26"/>
      <c r="C241" s="26"/>
      <c r="D241" s="27"/>
      <c r="E241" s="28" t="s">
        <v>64</v>
      </c>
      <c r="F241" s="21" t="s">
        <v>65</v>
      </c>
      <c r="G241" s="27"/>
      <c r="H241" s="27"/>
      <c r="I241" s="27"/>
      <c r="J241" s="27"/>
      <c r="K241" s="27"/>
      <c r="L241" s="27"/>
      <c r="M241" s="27"/>
      <c r="N241" s="27"/>
      <c r="O241" s="27"/>
      <c r="P241" s="23">
        <f t="shared" si="87"/>
        <v>0</v>
      </c>
      <c r="Q241" s="23">
        <f t="shared" si="87"/>
        <v>0</v>
      </c>
      <c r="R241" s="23">
        <f t="shared" si="88"/>
        <v>0</v>
      </c>
      <c r="S241" s="27"/>
      <c r="T241" s="27"/>
      <c r="U241" s="27"/>
      <c r="V241" s="27"/>
      <c r="W241" s="27"/>
      <c r="X241" s="27"/>
      <c r="Y241" s="24"/>
    </row>
    <row r="242" spans="1:25" ht="52.5" hidden="1" x14ac:dyDescent="0.25">
      <c r="A242" s="25"/>
      <c r="B242" s="26"/>
      <c r="C242" s="26"/>
      <c r="D242" s="27"/>
      <c r="E242" s="29" t="s">
        <v>218</v>
      </c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23">
        <f t="shared" si="87"/>
        <v>0</v>
      </c>
      <c r="Q242" s="23">
        <f t="shared" si="87"/>
        <v>0</v>
      </c>
      <c r="R242" s="23">
        <f t="shared" si="88"/>
        <v>0</v>
      </c>
      <c r="S242" s="30"/>
      <c r="T242" s="30"/>
      <c r="U242" s="30"/>
      <c r="V242" s="30"/>
      <c r="W242" s="30"/>
      <c r="X242" s="30"/>
      <c r="Y242" s="24"/>
    </row>
    <row r="243" spans="1:25" ht="31.5" hidden="1" x14ac:dyDescent="0.25">
      <c r="A243" s="25"/>
      <c r="B243" s="26"/>
      <c r="C243" s="26"/>
      <c r="D243" s="27"/>
      <c r="E243" s="28" t="s">
        <v>219</v>
      </c>
      <c r="F243" s="21" t="s">
        <v>220</v>
      </c>
      <c r="G243" s="27"/>
      <c r="H243" s="27"/>
      <c r="I243" s="27"/>
      <c r="J243" s="27"/>
      <c r="K243" s="27"/>
      <c r="L243" s="27"/>
      <c r="M243" s="27"/>
      <c r="N243" s="27"/>
      <c r="O243" s="27"/>
      <c r="P243" s="23">
        <f t="shared" si="87"/>
        <v>0</v>
      </c>
      <c r="Q243" s="23">
        <f t="shared" si="87"/>
        <v>0</v>
      </c>
      <c r="R243" s="23">
        <f t="shared" si="88"/>
        <v>0</v>
      </c>
      <c r="S243" s="27"/>
      <c r="T243" s="27"/>
      <c r="U243" s="27"/>
      <c r="V243" s="27"/>
      <c r="W243" s="27"/>
      <c r="X243" s="27"/>
      <c r="Y243" s="24"/>
    </row>
    <row r="244" spans="1:25" ht="21" hidden="1" x14ac:dyDescent="0.25">
      <c r="A244" s="25"/>
      <c r="B244" s="26"/>
      <c r="C244" s="26"/>
      <c r="D244" s="27"/>
      <c r="E244" s="29" t="s">
        <v>221</v>
      </c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23">
        <f t="shared" si="87"/>
        <v>0</v>
      </c>
      <c r="Q244" s="23">
        <f t="shared" si="87"/>
        <v>0</v>
      </c>
      <c r="R244" s="23">
        <f t="shared" si="88"/>
        <v>0</v>
      </c>
      <c r="S244" s="30"/>
      <c r="T244" s="30"/>
      <c r="U244" s="30"/>
      <c r="V244" s="30"/>
      <c r="W244" s="30"/>
      <c r="X244" s="30"/>
      <c r="Y244" s="24"/>
    </row>
    <row r="245" spans="1:25" ht="21" hidden="1" x14ac:dyDescent="0.25">
      <c r="A245" s="25"/>
      <c r="B245" s="26"/>
      <c r="C245" s="26"/>
      <c r="D245" s="27"/>
      <c r="E245" s="28" t="s">
        <v>79</v>
      </c>
      <c r="F245" s="21" t="s">
        <v>80</v>
      </c>
      <c r="G245" s="27"/>
      <c r="H245" s="27"/>
      <c r="I245" s="27"/>
      <c r="J245" s="27"/>
      <c r="K245" s="27"/>
      <c r="L245" s="27"/>
      <c r="M245" s="27"/>
      <c r="N245" s="27"/>
      <c r="O245" s="27"/>
      <c r="P245" s="23">
        <f t="shared" si="87"/>
        <v>0</v>
      </c>
      <c r="Q245" s="23">
        <f t="shared" si="87"/>
        <v>0</v>
      </c>
      <c r="R245" s="23">
        <f t="shared" si="88"/>
        <v>0</v>
      </c>
      <c r="S245" s="27"/>
      <c r="T245" s="27"/>
      <c r="U245" s="27"/>
      <c r="V245" s="27"/>
      <c r="W245" s="27"/>
      <c r="X245" s="27"/>
      <c r="Y245" s="24"/>
    </row>
    <row r="246" spans="1:25" ht="31.5" hidden="1" x14ac:dyDescent="0.25">
      <c r="A246" s="25"/>
      <c r="B246" s="26"/>
      <c r="C246" s="26"/>
      <c r="D246" s="27"/>
      <c r="E246" s="29" t="s">
        <v>222</v>
      </c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23">
        <f t="shared" si="87"/>
        <v>0</v>
      </c>
      <c r="Q246" s="23">
        <f t="shared" si="87"/>
        <v>0</v>
      </c>
      <c r="R246" s="23">
        <f t="shared" si="88"/>
        <v>0</v>
      </c>
      <c r="S246" s="30"/>
      <c r="T246" s="30"/>
      <c r="U246" s="30"/>
      <c r="V246" s="30"/>
      <c r="W246" s="30"/>
      <c r="X246" s="30"/>
      <c r="Y246" s="24"/>
    </row>
    <row r="247" spans="1:25" hidden="1" x14ac:dyDescent="0.25">
      <c r="A247" s="25"/>
      <c r="B247" s="26"/>
      <c r="C247" s="26"/>
      <c r="D247" s="27"/>
      <c r="E247" s="28" t="s">
        <v>223</v>
      </c>
      <c r="F247" s="21" t="s">
        <v>224</v>
      </c>
      <c r="G247" s="27"/>
      <c r="H247" s="27"/>
      <c r="I247" s="27"/>
      <c r="J247" s="27"/>
      <c r="K247" s="27"/>
      <c r="L247" s="27"/>
      <c r="M247" s="27"/>
      <c r="N247" s="27"/>
      <c r="O247" s="27"/>
      <c r="P247" s="23">
        <f t="shared" si="87"/>
        <v>0</v>
      </c>
      <c r="Q247" s="23">
        <f t="shared" si="87"/>
        <v>0</v>
      </c>
      <c r="R247" s="23">
        <f t="shared" si="88"/>
        <v>0</v>
      </c>
      <c r="S247" s="27"/>
      <c r="T247" s="27"/>
      <c r="U247" s="27"/>
      <c r="V247" s="27"/>
      <c r="W247" s="27"/>
      <c r="X247" s="27"/>
      <c r="Y247" s="24"/>
    </row>
    <row r="248" spans="1:25" hidden="1" x14ac:dyDescent="0.25">
      <c r="A248" s="25"/>
      <c r="B248" s="26"/>
      <c r="C248" s="26"/>
      <c r="D248" s="27"/>
      <c r="E248" s="28" t="s">
        <v>225</v>
      </c>
      <c r="F248" s="21" t="s">
        <v>226</v>
      </c>
      <c r="G248" s="27"/>
      <c r="H248" s="27"/>
      <c r="I248" s="27"/>
      <c r="J248" s="27"/>
      <c r="K248" s="27"/>
      <c r="L248" s="27"/>
      <c r="M248" s="27"/>
      <c r="N248" s="27"/>
      <c r="O248" s="27"/>
      <c r="P248" s="23">
        <f t="shared" si="87"/>
        <v>0</v>
      </c>
      <c r="Q248" s="23">
        <f t="shared" si="87"/>
        <v>0</v>
      </c>
      <c r="R248" s="23">
        <f t="shared" si="88"/>
        <v>0</v>
      </c>
      <c r="S248" s="27"/>
      <c r="T248" s="27"/>
      <c r="U248" s="27"/>
      <c r="V248" s="27"/>
      <c r="W248" s="27"/>
      <c r="X248" s="27"/>
      <c r="Y248" s="24"/>
    </row>
    <row r="249" spans="1:25" ht="21" hidden="1" x14ac:dyDescent="0.25">
      <c r="A249" s="25"/>
      <c r="B249" s="26"/>
      <c r="C249" s="26"/>
      <c r="D249" s="27"/>
      <c r="E249" s="28" t="s">
        <v>227</v>
      </c>
      <c r="F249" s="21" t="s">
        <v>228</v>
      </c>
      <c r="G249" s="27"/>
      <c r="H249" s="27"/>
      <c r="I249" s="27"/>
      <c r="J249" s="27"/>
      <c r="K249" s="27"/>
      <c r="L249" s="27"/>
      <c r="M249" s="27"/>
      <c r="N249" s="27"/>
      <c r="O249" s="27"/>
      <c r="P249" s="23">
        <f t="shared" si="87"/>
        <v>0</v>
      </c>
      <c r="Q249" s="23">
        <f t="shared" si="87"/>
        <v>0</v>
      </c>
      <c r="R249" s="23">
        <f t="shared" si="88"/>
        <v>0</v>
      </c>
      <c r="S249" s="27"/>
      <c r="T249" s="27"/>
      <c r="U249" s="27"/>
      <c r="V249" s="27"/>
      <c r="W249" s="27"/>
      <c r="X249" s="27"/>
      <c r="Y249" s="24"/>
    </row>
    <row r="250" spans="1:25" ht="21" hidden="1" x14ac:dyDescent="0.25">
      <c r="A250" s="25"/>
      <c r="B250" s="26"/>
      <c r="C250" s="26"/>
      <c r="D250" s="27"/>
      <c r="E250" s="29" t="s">
        <v>229</v>
      </c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23">
        <f t="shared" si="87"/>
        <v>0</v>
      </c>
      <c r="Q250" s="23">
        <f t="shared" si="87"/>
        <v>0</v>
      </c>
      <c r="R250" s="23">
        <f t="shared" si="88"/>
        <v>0</v>
      </c>
      <c r="S250" s="30"/>
      <c r="T250" s="30"/>
      <c r="U250" s="30"/>
      <c r="V250" s="30"/>
      <c r="W250" s="30"/>
      <c r="X250" s="30"/>
      <c r="Y250" s="24"/>
    </row>
    <row r="251" spans="1:25" hidden="1" x14ac:dyDescent="0.25">
      <c r="A251" s="25"/>
      <c r="B251" s="26"/>
      <c r="C251" s="26"/>
      <c r="D251" s="27"/>
      <c r="E251" s="28" t="s">
        <v>230</v>
      </c>
      <c r="F251" s="21" t="s">
        <v>231</v>
      </c>
      <c r="G251" s="27"/>
      <c r="H251" s="27"/>
      <c r="I251" s="27"/>
      <c r="J251" s="27"/>
      <c r="K251" s="27"/>
      <c r="L251" s="27"/>
      <c r="M251" s="27"/>
      <c r="N251" s="27"/>
      <c r="O251" s="27"/>
      <c r="P251" s="23">
        <f t="shared" si="87"/>
        <v>0</v>
      </c>
      <c r="Q251" s="23">
        <f t="shared" si="87"/>
        <v>0</v>
      </c>
      <c r="R251" s="23">
        <f t="shared" si="88"/>
        <v>0</v>
      </c>
      <c r="S251" s="27"/>
      <c r="T251" s="27"/>
      <c r="U251" s="27"/>
      <c r="V251" s="27"/>
      <c r="W251" s="27"/>
      <c r="X251" s="27"/>
      <c r="Y251" s="24"/>
    </row>
    <row r="252" spans="1:25" hidden="1" x14ac:dyDescent="0.25">
      <c r="A252" s="25"/>
      <c r="B252" s="26"/>
      <c r="C252" s="26"/>
      <c r="D252" s="27"/>
      <c r="E252" s="28" t="s">
        <v>232</v>
      </c>
      <c r="F252" s="21" t="s">
        <v>233</v>
      </c>
      <c r="G252" s="27"/>
      <c r="H252" s="27"/>
      <c r="I252" s="27"/>
      <c r="J252" s="27"/>
      <c r="K252" s="27"/>
      <c r="L252" s="27"/>
      <c r="M252" s="27"/>
      <c r="N252" s="27"/>
      <c r="O252" s="27"/>
      <c r="P252" s="23">
        <f t="shared" si="87"/>
        <v>0</v>
      </c>
      <c r="Q252" s="23">
        <f t="shared" si="87"/>
        <v>0</v>
      </c>
      <c r="R252" s="23">
        <f t="shared" si="88"/>
        <v>0</v>
      </c>
      <c r="S252" s="27"/>
      <c r="T252" s="27"/>
      <c r="U252" s="27"/>
      <c r="V252" s="27"/>
      <c r="W252" s="27"/>
      <c r="X252" s="27"/>
      <c r="Y252" s="24"/>
    </row>
    <row r="253" spans="1:25" hidden="1" x14ac:dyDescent="0.25">
      <c r="A253" s="25"/>
      <c r="B253" s="26"/>
      <c r="C253" s="26"/>
      <c r="D253" s="27"/>
      <c r="E253" s="28" t="s">
        <v>234</v>
      </c>
      <c r="F253" s="21" t="s">
        <v>235</v>
      </c>
      <c r="G253" s="27"/>
      <c r="H253" s="27"/>
      <c r="I253" s="27"/>
      <c r="J253" s="27"/>
      <c r="K253" s="27"/>
      <c r="L253" s="27"/>
      <c r="M253" s="27"/>
      <c r="N253" s="27"/>
      <c r="O253" s="27"/>
      <c r="P253" s="23">
        <f t="shared" si="87"/>
        <v>0</v>
      </c>
      <c r="Q253" s="23">
        <f t="shared" si="87"/>
        <v>0</v>
      </c>
      <c r="R253" s="23">
        <f t="shared" si="88"/>
        <v>0</v>
      </c>
      <c r="S253" s="27"/>
      <c r="T253" s="27"/>
      <c r="U253" s="27"/>
      <c r="V253" s="27"/>
      <c r="W253" s="27"/>
      <c r="X253" s="27"/>
      <c r="Y253" s="24"/>
    </row>
    <row r="254" spans="1:25" hidden="1" x14ac:dyDescent="0.25">
      <c r="A254" s="25"/>
      <c r="B254" s="26"/>
      <c r="C254" s="26"/>
      <c r="D254" s="27"/>
      <c r="E254" s="29" t="s">
        <v>236</v>
      </c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23">
        <f t="shared" si="87"/>
        <v>0</v>
      </c>
      <c r="Q254" s="23">
        <f t="shared" si="87"/>
        <v>0</v>
      </c>
      <c r="R254" s="23">
        <f t="shared" si="88"/>
        <v>0</v>
      </c>
      <c r="S254" s="30"/>
      <c r="T254" s="30"/>
      <c r="U254" s="30"/>
      <c r="V254" s="30"/>
      <c r="W254" s="30"/>
      <c r="X254" s="30"/>
      <c r="Y254" s="24"/>
    </row>
    <row r="255" spans="1:25" hidden="1" x14ac:dyDescent="0.25">
      <c r="A255" s="25"/>
      <c r="B255" s="26"/>
      <c r="C255" s="26"/>
      <c r="D255" s="27"/>
      <c r="E255" s="28" t="s">
        <v>64</v>
      </c>
      <c r="F255" s="21" t="s">
        <v>65</v>
      </c>
      <c r="G255" s="27"/>
      <c r="H255" s="27"/>
      <c r="I255" s="27"/>
      <c r="J255" s="27"/>
      <c r="K255" s="27"/>
      <c r="L255" s="27"/>
      <c r="M255" s="27"/>
      <c r="N255" s="27"/>
      <c r="O255" s="27"/>
      <c r="P255" s="23">
        <f t="shared" si="87"/>
        <v>0</v>
      </c>
      <c r="Q255" s="23">
        <f t="shared" si="87"/>
        <v>0</v>
      </c>
      <c r="R255" s="23">
        <f t="shared" si="88"/>
        <v>0</v>
      </c>
      <c r="S255" s="27"/>
      <c r="T255" s="27"/>
      <c r="U255" s="27"/>
      <c r="V255" s="27"/>
      <c r="W255" s="27"/>
      <c r="X255" s="27"/>
      <c r="Y255" s="24"/>
    </row>
    <row r="256" spans="1:25" ht="21" hidden="1" x14ac:dyDescent="0.25">
      <c r="A256" s="25"/>
      <c r="B256" s="26"/>
      <c r="C256" s="26"/>
      <c r="D256" s="27"/>
      <c r="E256" s="29" t="s">
        <v>237</v>
      </c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23">
        <f t="shared" si="87"/>
        <v>0</v>
      </c>
      <c r="Q256" s="23">
        <f t="shared" si="87"/>
        <v>0</v>
      </c>
      <c r="R256" s="23">
        <f t="shared" si="88"/>
        <v>0</v>
      </c>
      <c r="S256" s="30"/>
      <c r="T256" s="30"/>
      <c r="U256" s="30"/>
      <c r="V256" s="30"/>
      <c r="W256" s="30"/>
      <c r="X256" s="30"/>
      <c r="Y256" s="24"/>
    </row>
    <row r="257" spans="1:25" ht="21" hidden="1" x14ac:dyDescent="0.25">
      <c r="A257" s="25"/>
      <c r="B257" s="26"/>
      <c r="C257" s="26"/>
      <c r="D257" s="27"/>
      <c r="E257" s="28" t="s">
        <v>238</v>
      </c>
      <c r="F257" s="21" t="s">
        <v>239</v>
      </c>
      <c r="G257" s="27"/>
      <c r="H257" s="27"/>
      <c r="I257" s="27"/>
      <c r="J257" s="27"/>
      <c r="K257" s="27"/>
      <c r="L257" s="27"/>
      <c r="M257" s="27"/>
      <c r="N257" s="27"/>
      <c r="O257" s="27"/>
      <c r="P257" s="23">
        <f t="shared" si="87"/>
        <v>0</v>
      </c>
      <c r="Q257" s="23">
        <f t="shared" si="87"/>
        <v>0</v>
      </c>
      <c r="R257" s="23">
        <f t="shared" si="88"/>
        <v>0</v>
      </c>
      <c r="S257" s="27"/>
      <c r="T257" s="27"/>
      <c r="U257" s="27"/>
      <c r="V257" s="27"/>
      <c r="W257" s="27"/>
      <c r="X257" s="27"/>
      <c r="Y257" s="24"/>
    </row>
    <row r="258" spans="1:25" hidden="1" x14ac:dyDescent="0.25">
      <c r="A258" s="25"/>
      <c r="B258" s="26"/>
      <c r="C258" s="26"/>
      <c r="D258" s="27"/>
      <c r="E258" s="29" t="s">
        <v>240</v>
      </c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23">
        <f t="shared" si="87"/>
        <v>0</v>
      </c>
      <c r="Q258" s="23">
        <f t="shared" si="87"/>
        <v>0</v>
      </c>
      <c r="R258" s="23">
        <f t="shared" si="88"/>
        <v>0</v>
      </c>
      <c r="S258" s="30"/>
      <c r="T258" s="30"/>
      <c r="U258" s="30"/>
      <c r="V258" s="30"/>
      <c r="W258" s="30"/>
      <c r="X258" s="30"/>
      <c r="Y258" s="24"/>
    </row>
    <row r="259" spans="1:25" hidden="1" x14ac:dyDescent="0.25">
      <c r="A259" s="25"/>
      <c r="B259" s="26"/>
      <c r="C259" s="26"/>
      <c r="D259" s="27"/>
      <c r="E259" s="28" t="s">
        <v>58</v>
      </c>
      <c r="F259" s="21" t="s">
        <v>59</v>
      </c>
      <c r="G259" s="27"/>
      <c r="H259" s="27"/>
      <c r="I259" s="27"/>
      <c r="J259" s="27"/>
      <c r="K259" s="27"/>
      <c r="L259" s="27"/>
      <c r="M259" s="27"/>
      <c r="N259" s="27"/>
      <c r="O259" s="27"/>
      <c r="P259" s="23">
        <f t="shared" si="87"/>
        <v>0</v>
      </c>
      <c r="Q259" s="23">
        <f t="shared" si="87"/>
        <v>0</v>
      </c>
      <c r="R259" s="23">
        <f t="shared" si="88"/>
        <v>0</v>
      </c>
      <c r="S259" s="27"/>
      <c r="T259" s="27"/>
      <c r="U259" s="27"/>
      <c r="V259" s="27"/>
      <c r="W259" s="27"/>
      <c r="X259" s="27"/>
      <c r="Y259" s="24"/>
    </row>
    <row r="260" spans="1:25" hidden="1" x14ac:dyDescent="0.25">
      <c r="A260" s="25"/>
      <c r="B260" s="26"/>
      <c r="C260" s="26"/>
      <c r="D260" s="27"/>
      <c r="E260" s="28" t="s">
        <v>64</v>
      </c>
      <c r="F260" s="21" t="s">
        <v>65</v>
      </c>
      <c r="G260" s="27"/>
      <c r="H260" s="27"/>
      <c r="I260" s="27"/>
      <c r="J260" s="27"/>
      <c r="K260" s="27"/>
      <c r="L260" s="27"/>
      <c r="M260" s="27"/>
      <c r="N260" s="27"/>
      <c r="O260" s="27"/>
      <c r="P260" s="23">
        <f t="shared" si="87"/>
        <v>0</v>
      </c>
      <c r="Q260" s="23">
        <f t="shared" si="87"/>
        <v>0</v>
      </c>
      <c r="R260" s="23">
        <f t="shared" si="88"/>
        <v>0</v>
      </c>
      <c r="S260" s="27"/>
      <c r="T260" s="27"/>
      <c r="U260" s="27"/>
      <c r="V260" s="27"/>
      <c r="W260" s="27"/>
      <c r="X260" s="27"/>
      <c r="Y260" s="24"/>
    </row>
    <row r="261" spans="1:25" ht="21" hidden="1" x14ac:dyDescent="0.25">
      <c r="A261" s="25"/>
      <c r="B261" s="26"/>
      <c r="C261" s="26"/>
      <c r="D261" s="27"/>
      <c r="E261" s="28" t="s">
        <v>79</v>
      </c>
      <c r="F261" s="21" t="s">
        <v>80</v>
      </c>
      <c r="G261" s="27"/>
      <c r="H261" s="27"/>
      <c r="I261" s="27"/>
      <c r="J261" s="27"/>
      <c r="K261" s="27"/>
      <c r="L261" s="27"/>
      <c r="M261" s="27"/>
      <c r="N261" s="27"/>
      <c r="O261" s="27"/>
      <c r="P261" s="23">
        <f t="shared" si="87"/>
        <v>0</v>
      </c>
      <c r="Q261" s="23">
        <f t="shared" si="87"/>
        <v>0</v>
      </c>
      <c r="R261" s="23">
        <f t="shared" si="88"/>
        <v>0</v>
      </c>
      <c r="S261" s="27"/>
      <c r="T261" s="27"/>
      <c r="U261" s="27"/>
      <c r="V261" s="27"/>
      <c r="W261" s="27"/>
      <c r="X261" s="27"/>
      <c r="Y261" s="24"/>
    </row>
    <row r="262" spans="1:25" ht="21" hidden="1" x14ac:dyDescent="0.25">
      <c r="A262" s="25"/>
      <c r="B262" s="26"/>
      <c r="C262" s="26"/>
      <c r="D262" s="27"/>
      <c r="E262" s="29" t="s">
        <v>241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23">
        <f t="shared" si="87"/>
        <v>0</v>
      </c>
      <c r="Q262" s="23">
        <f t="shared" si="87"/>
        <v>0</v>
      </c>
      <c r="R262" s="23">
        <f t="shared" si="88"/>
        <v>0</v>
      </c>
      <c r="S262" s="30"/>
      <c r="T262" s="30"/>
      <c r="U262" s="30"/>
      <c r="V262" s="30"/>
      <c r="W262" s="30"/>
      <c r="X262" s="30"/>
      <c r="Y262" s="24"/>
    </row>
    <row r="263" spans="1:25" hidden="1" x14ac:dyDescent="0.25">
      <c r="A263" s="25"/>
      <c r="B263" s="26"/>
      <c r="C263" s="26"/>
      <c r="D263" s="27"/>
      <c r="E263" s="28" t="s">
        <v>58</v>
      </c>
      <c r="F263" s="21" t="s">
        <v>59</v>
      </c>
      <c r="G263" s="27"/>
      <c r="H263" s="27"/>
      <c r="I263" s="27"/>
      <c r="J263" s="27"/>
      <c r="K263" s="27"/>
      <c r="L263" s="27"/>
      <c r="M263" s="27"/>
      <c r="N263" s="27"/>
      <c r="O263" s="27"/>
      <c r="P263" s="23">
        <f t="shared" si="87"/>
        <v>0</v>
      </c>
      <c r="Q263" s="23">
        <f t="shared" si="87"/>
        <v>0</v>
      </c>
      <c r="R263" s="23">
        <f t="shared" si="88"/>
        <v>0</v>
      </c>
      <c r="S263" s="27"/>
      <c r="T263" s="27"/>
      <c r="U263" s="27"/>
      <c r="V263" s="27"/>
      <c r="W263" s="27"/>
      <c r="X263" s="27"/>
      <c r="Y263" s="24"/>
    </row>
    <row r="264" spans="1:25" ht="21" hidden="1" x14ac:dyDescent="0.25">
      <c r="A264" s="25"/>
      <c r="B264" s="26"/>
      <c r="C264" s="26"/>
      <c r="D264" s="27"/>
      <c r="E264" s="28" t="s">
        <v>227</v>
      </c>
      <c r="F264" s="21" t="s">
        <v>228</v>
      </c>
      <c r="G264" s="27"/>
      <c r="H264" s="27"/>
      <c r="I264" s="27"/>
      <c r="J264" s="27"/>
      <c r="K264" s="27"/>
      <c r="L264" s="27"/>
      <c r="M264" s="27"/>
      <c r="N264" s="27"/>
      <c r="O264" s="27"/>
      <c r="P264" s="23">
        <f t="shared" si="87"/>
        <v>0</v>
      </c>
      <c r="Q264" s="23">
        <f t="shared" si="87"/>
        <v>0</v>
      </c>
      <c r="R264" s="23">
        <f t="shared" si="88"/>
        <v>0</v>
      </c>
      <c r="S264" s="27"/>
      <c r="T264" s="27"/>
      <c r="U264" s="27"/>
      <c r="V264" s="27"/>
      <c r="W264" s="27"/>
      <c r="X264" s="27"/>
      <c r="Y264" s="24"/>
    </row>
    <row r="265" spans="1:25" ht="31.5" hidden="1" x14ac:dyDescent="0.25">
      <c r="A265" s="25"/>
      <c r="B265" s="26"/>
      <c r="C265" s="26"/>
      <c r="D265" s="27"/>
      <c r="E265" s="29" t="s">
        <v>242</v>
      </c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23">
        <f t="shared" si="87"/>
        <v>0</v>
      </c>
      <c r="Q265" s="23">
        <f t="shared" si="87"/>
        <v>0</v>
      </c>
      <c r="R265" s="23">
        <f t="shared" si="88"/>
        <v>0</v>
      </c>
      <c r="S265" s="30"/>
      <c r="T265" s="30"/>
      <c r="U265" s="30"/>
      <c r="V265" s="30"/>
      <c r="W265" s="30"/>
      <c r="X265" s="30"/>
      <c r="Y265" s="24"/>
    </row>
    <row r="266" spans="1:25" hidden="1" x14ac:dyDescent="0.25">
      <c r="A266" s="25"/>
      <c r="B266" s="26"/>
      <c r="C266" s="26"/>
      <c r="D266" s="27"/>
      <c r="E266" s="28" t="s">
        <v>94</v>
      </c>
      <c r="F266" s="21" t="s">
        <v>95</v>
      </c>
      <c r="G266" s="27"/>
      <c r="H266" s="27"/>
      <c r="I266" s="27"/>
      <c r="J266" s="27"/>
      <c r="K266" s="27"/>
      <c r="L266" s="27"/>
      <c r="M266" s="27"/>
      <c r="N266" s="27"/>
      <c r="O266" s="27"/>
      <c r="P266" s="23">
        <f t="shared" si="87"/>
        <v>0</v>
      </c>
      <c r="Q266" s="23">
        <f t="shared" si="87"/>
        <v>0</v>
      </c>
      <c r="R266" s="23">
        <f t="shared" si="88"/>
        <v>0</v>
      </c>
      <c r="S266" s="27"/>
      <c r="T266" s="27"/>
      <c r="U266" s="27"/>
      <c r="V266" s="27"/>
      <c r="W266" s="27"/>
      <c r="X266" s="27"/>
      <c r="Y266" s="24"/>
    </row>
    <row r="267" spans="1:25" hidden="1" x14ac:dyDescent="0.25">
      <c r="A267" s="25"/>
      <c r="B267" s="26"/>
      <c r="C267" s="26"/>
      <c r="D267" s="27"/>
      <c r="E267" s="29" t="s">
        <v>243</v>
      </c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23">
        <f t="shared" si="87"/>
        <v>0</v>
      </c>
      <c r="Q267" s="23">
        <f t="shared" si="87"/>
        <v>0</v>
      </c>
      <c r="R267" s="23">
        <f t="shared" si="88"/>
        <v>0</v>
      </c>
      <c r="S267" s="30"/>
      <c r="T267" s="30"/>
      <c r="U267" s="30"/>
      <c r="V267" s="30"/>
      <c r="W267" s="30"/>
      <c r="X267" s="30"/>
      <c r="Y267" s="24"/>
    </row>
    <row r="268" spans="1:25" hidden="1" x14ac:dyDescent="0.25">
      <c r="A268" s="25"/>
      <c r="B268" s="26"/>
      <c r="C268" s="26"/>
      <c r="D268" s="27"/>
      <c r="E268" s="28" t="s">
        <v>87</v>
      </c>
      <c r="F268" s="21" t="s">
        <v>88</v>
      </c>
      <c r="G268" s="27"/>
      <c r="H268" s="27"/>
      <c r="I268" s="27"/>
      <c r="J268" s="27"/>
      <c r="K268" s="27"/>
      <c r="L268" s="27"/>
      <c r="M268" s="27"/>
      <c r="N268" s="27"/>
      <c r="O268" s="27"/>
      <c r="P268" s="23">
        <f t="shared" si="87"/>
        <v>0</v>
      </c>
      <c r="Q268" s="23">
        <f t="shared" si="87"/>
        <v>0</v>
      </c>
      <c r="R268" s="23">
        <f t="shared" si="88"/>
        <v>0</v>
      </c>
      <c r="S268" s="27"/>
      <c r="T268" s="27"/>
      <c r="U268" s="27"/>
      <c r="V268" s="27"/>
      <c r="W268" s="27"/>
      <c r="X268" s="27"/>
      <c r="Y268" s="24"/>
    </row>
    <row r="269" spans="1:25" ht="21" hidden="1" x14ac:dyDescent="0.25">
      <c r="A269" s="25"/>
      <c r="B269" s="26"/>
      <c r="C269" s="26"/>
      <c r="D269" s="27"/>
      <c r="E269" s="29" t="s">
        <v>244</v>
      </c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23">
        <f t="shared" si="87"/>
        <v>0</v>
      </c>
      <c r="Q269" s="23">
        <f t="shared" si="87"/>
        <v>0</v>
      </c>
      <c r="R269" s="23">
        <f t="shared" si="88"/>
        <v>0</v>
      </c>
      <c r="S269" s="30"/>
      <c r="T269" s="30"/>
      <c r="U269" s="30"/>
      <c r="V269" s="30"/>
      <c r="W269" s="30"/>
      <c r="X269" s="30"/>
      <c r="Y269" s="24"/>
    </row>
    <row r="270" spans="1:25" hidden="1" x14ac:dyDescent="0.25">
      <c r="A270" s="25"/>
      <c r="B270" s="26"/>
      <c r="C270" s="26"/>
      <c r="D270" s="27"/>
      <c r="E270" s="28" t="s">
        <v>87</v>
      </c>
      <c r="F270" s="21" t="s">
        <v>88</v>
      </c>
      <c r="G270" s="27"/>
      <c r="H270" s="27"/>
      <c r="I270" s="27"/>
      <c r="J270" s="27"/>
      <c r="K270" s="27"/>
      <c r="L270" s="27"/>
      <c r="M270" s="27"/>
      <c r="N270" s="27"/>
      <c r="O270" s="27"/>
      <c r="P270" s="23">
        <f t="shared" si="87"/>
        <v>0</v>
      </c>
      <c r="Q270" s="23">
        <f t="shared" si="87"/>
        <v>0</v>
      </c>
      <c r="R270" s="23">
        <f t="shared" si="88"/>
        <v>0</v>
      </c>
      <c r="S270" s="27"/>
      <c r="T270" s="27"/>
      <c r="U270" s="27"/>
      <c r="V270" s="27"/>
      <c r="W270" s="27"/>
      <c r="X270" s="27"/>
      <c r="Y270" s="24"/>
    </row>
    <row r="271" spans="1:25" ht="25.5" customHeight="1" x14ac:dyDescent="0.25">
      <c r="A271" s="25" t="s">
        <v>245</v>
      </c>
      <c r="B271" s="26" t="s">
        <v>246</v>
      </c>
      <c r="C271" s="26" t="s">
        <v>25</v>
      </c>
      <c r="D271" s="27" t="s">
        <v>25</v>
      </c>
      <c r="E271" s="29" t="s">
        <v>247</v>
      </c>
      <c r="F271" s="30"/>
      <c r="G271" s="30">
        <f t="shared" ref="G271:O271" si="91">SUM(G273+G317+G324+G332)</f>
        <v>202638.2</v>
      </c>
      <c r="H271" s="30">
        <f t="shared" si="91"/>
        <v>200138.2</v>
      </c>
      <c r="I271" s="30">
        <f t="shared" si="91"/>
        <v>2500</v>
      </c>
      <c r="J271" s="30">
        <f t="shared" si="91"/>
        <v>239984</v>
      </c>
      <c r="K271" s="30">
        <f t="shared" si="91"/>
        <v>227484</v>
      </c>
      <c r="L271" s="30">
        <f t="shared" si="91"/>
        <v>12500</v>
      </c>
      <c r="M271" s="30">
        <f t="shared" si="91"/>
        <v>270200</v>
      </c>
      <c r="N271" s="30">
        <f t="shared" si="91"/>
        <v>270200</v>
      </c>
      <c r="O271" s="30">
        <f t="shared" si="91"/>
        <v>0</v>
      </c>
      <c r="P271" s="23">
        <f t="shared" ref="P271:Q335" si="92">SUM(M271-J271)</f>
        <v>30216</v>
      </c>
      <c r="Q271" s="23">
        <f t="shared" si="92"/>
        <v>42716</v>
      </c>
      <c r="R271" s="23">
        <f t="shared" ref="R271:R335" si="93">SUM(O271-L271)</f>
        <v>-12500</v>
      </c>
      <c r="S271" s="30">
        <f t="shared" ref="S271:X271" si="94">SUM(S273+S317+S324+S332)</f>
        <v>270200</v>
      </c>
      <c r="T271" s="30">
        <f t="shared" si="94"/>
        <v>270200</v>
      </c>
      <c r="U271" s="30">
        <f t="shared" si="94"/>
        <v>0</v>
      </c>
      <c r="V271" s="30">
        <f t="shared" si="94"/>
        <v>267200</v>
      </c>
      <c r="W271" s="30">
        <f t="shared" si="94"/>
        <v>267200</v>
      </c>
      <c r="X271" s="30">
        <f t="shared" si="94"/>
        <v>0</v>
      </c>
      <c r="Y271" s="24"/>
    </row>
    <row r="272" spans="1:25" ht="12.75" customHeight="1" x14ac:dyDescent="0.25">
      <c r="A272" s="25"/>
      <c r="B272" s="26"/>
      <c r="C272" s="26"/>
      <c r="D272" s="27"/>
      <c r="E272" s="28" t="s">
        <v>17</v>
      </c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3"/>
      <c r="Q272" s="23"/>
      <c r="R272" s="23"/>
      <c r="S272" s="27"/>
      <c r="T272" s="27"/>
      <c r="U272" s="27"/>
      <c r="V272" s="27"/>
      <c r="W272" s="27"/>
      <c r="X272" s="27"/>
      <c r="Y272" s="24"/>
    </row>
    <row r="273" spans="1:25" x14ac:dyDescent="0.25">
      <c r="A273" s="25" t="s">
        <v>248</v>
      </c>
      <c r="B273" s="26" t="s">
        <v>246</v>
      </c>
      <c r="C273" s="26" t="s">
        <v>28</v>
      </c>
      <c r="D273" s="27" t="s">
        <v>25</v>
      </c>
      <c r="E273" s="29" t="s">
        <v>249</v>
      </c>
      <c r="F273" s="30"/>
      <c r="G273" s="30">
        <f>H273+I273</f>
        <v>188225.90000000002</v>
      </c>
      <c r="H273" s="30">
        <f>SUM(H275)</f>
        <v>185725.90000000002</v>
      </c>
      <c r="I273" s="30">
        <f>SUM(I275)</f>
        <v>2500</v>
      </c>
      <c r="J273" s="30">
        <f>K273+L273</f>
        <v>214184</v>
      </c>
      <c r="K273" s="30">
        <f>SUM(K275)</f>
        <v>201684</v>
      </c>
      <c r="L273" s="30">
        <f>SUM(L275)</f>
        <v>12500</v>
      </c>
      <c r="M273" s="30">
        <f>N273+O273</f>
        <v>231200</v>
      </c>
      <c r="N273" s="30">
        <f>SUM(N275)</f>
        <v>231200</v>
      </c>
      <c r="O273" s="30">
        <f>SUM(O275)</f>
        <v>0</v>
      </c>
      <c r="P273" s="23">
        <f t="shared" si="92"/>
        <v>17016</v>
      </c>
      <c r="Q273" s="23">
        <f t="shared" si="92"/>
        <v>29516</v>
      </c>
      <c r="R273" s="23">
        <f t="shared" si="93"/>
        <v>-12500</v>
      </c>
      <c r="S273" s="30">
        <f>T273+U273</f>
        <v>231200</v>
      </c>
      <c r="T273" s="30">
        <f>SUM(T275)</f>
        <v>231200</v>
      </c>
      <c r="U273" s="30">
        <f>SUM(U275)</f>
        <v>0</v>
      </c>
      <c r="V273" s="30">
        <f>W273+X273</f>
        <v>231200</v>
      </c>
      <c r="W273" s="30">
        <f>SUM(W275)</f>
        <v>231200</v>
      </c>
      <c r="X273" s="30">
        <f>SUM(X275)</f>
        <v>0</v>
      </c>
      <c r="Y273" s="24"/>
    </row>
    <row r="274" spans="1:25" ht="12.75" customHeight="1" x14ac:dyDescent="0.25">
      <c r="A274" s="25"/>
      <c r="B274" s="26"/>
      <c r="C274" s="26"/>
      <c r="D274" s="27"/>
      <c r="E274" s="28" t="s">
        <v>30</v>
      </c>
      <c r="F274" s="27"/>
      <c r="G274" s="30"/>
      <c r="H274" s="27"/>
      <c r="I274" s="27"/>
      <c r="J274" s="27"/>
      <c r="K274" s="27"/>
      <c r="L274" s="27"/>
      <c r="M274" s="27"/>
      <c r="N274" s="27"/>
      <c r="O274" s="27"/>
      <c r="P274" s="23"/>
      <c r="Q274" s="23"/>
      <c r="R274" s="23"/>
      <c r="S274" s="30"/>
      <c r="T274" s="27"/>
      <c r="U274" s="27"/>
      <c r="V274" s="30"/>
      <c r="W274" s="27"/>
      <c r="X274" s="27"/>
      <c r="Y274" s="24"/>
    </row>
    <row r="275" spans="1:25" x14ac:dyDescent="0.25">
      <c r="A275" s="20" t="s">
        <v>250</v>
      </c>
      <c r="B275" s="21" t="s">
        <v>246</v>
      </c>
      <c r="C275" s="21" t="s">
        <v>28</v>
      </c>
      <c r="D275" s="21" t="s">
        <v>28</v>
      </c>
      <c r="E275" s="28" t="s">
        <v>249</v>
      </c>
      <c r="F275" s="27"/>
      <c r="G275" s="30">
        <f>H275+I275</f>
        <v>188225.90000000002</v>
      </c>
      <c r="H275" s="27">
        <f>H277+H295</f>
        <v>185725.90000000002</v>
      </c>
      <c r="I275" s="27">
        <f>I277+I295</f>
        <v>2500</v>
      </c>
      <c r="J275" s="27">
        <f>J277+J295</f>
        <v>214184</v>
      </c>
      <c r="K275" s="27">
        <f>K277+K295</f>
        <v>201684</v>
      </c>
      <c r="L275" s="27">
        <f>L277+L295</f>
        <v>12500</v>
      </c>
      <c r="M275" s="30">
        <f>N275+O275</f>
        <v>231200</v>
      </c>
      <c r="N275" s="27">
        <f>N277+N295</f>
        <v>231200</v>
      </c>
      <c r="O275" s="27">
        <f>O277+O295</f>
        <v>0</v>
      </c>
      <c r="P275" s="23">
        <f t="shared" si="92"/>
        <v>17016</v>
      </c>
      <c r="Q275" s="23">
        <f t="shared" si="92"/>
        <v>29516</v>
      </c>
      <c r="R275" s="23">
        <f t="shared" si="93"/>
        <v>-12500</v>
      </c>
      <c r="S275" s="30">
        <f>T275+U275</f>
        <v>231200</v>
      </c>
      <c r="T275" s="27">
        <f>T277+T295</f>
        <v>231200</v>
      </c>
      <c r="U275" s="27">
        <f>U277+U295</f>
        <v>0</v>
      </c>
      <c r="V275" s="30">
        <f>W275+X275</f>
        <v>231200</v>
      </c>
      <c r="W275" s="27">
        <f>W277+W295</f>
        <v>231200</v>
      </c>
      <c r="X275" s="27">
        <f>X277+X295</f>
        <v>0</v>
      </c>
      <c r="Y275" s="24"/>
    </row>
    <row r="276" spans="1:25" ht="12.75" customHeight="1" x14ac:dyDescent="0.25">
      <c r="A276" s="25"/>
      <c r="B276" s="26"/>
      <c r="C276" s="26"/>
      <c r="D276" s="27"/>
      <c r="E276" s="28" t="s">
        <v>17</v>
      </c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3"/>
      <c r="Q276" s="23"/>
      <c r="R276" s="23"/>
      <c r="S276" s="27"/>
      <c r="T276" s="27"/>
      <c r="U276" s="27"/>
      <c r="V276" s="27"/>
      <c r="W276" s="27"/>
      <c r="X276" s="27"/>
      <c r="Y276" s="24"/>
    </row>
    <row r="277" spans="1:25" ht="15" customHeight="1" x14ac:dyDescent="0.25">
      <c r="A277" s="25"/>
      <c r="B277" s="26"/>
      <c r="C277" s="26"/>
      <c r="D277" s="27"/>
      <c r="E277" s="29" t="s">
        <v>251</v>
      </c>
      <c r="F277" s="30"/>
      <c r="G277" s="30">
        <f>H277+I277</f>
        <v>89393.2</v>
      </c>
      <c r="H277" s="30">
        <f>H278+H279+H282+H280</f>
        <v>86893.2</v>
      </c>
      <c r="I277" s="30">
        <f>I278+I279+I282</f>
        <v>2500</v>
      </c>
      <c r="J277" s="30">
        <f t="shared" ref="J277:J282" si="95">K277+L277</f>
        <v>16500</v>
      </c>
      <c r="K277" s="30">
        <f>K278+K279+K282+K280</f>
        <v>4000</v>
      </c>
      <c r="L277" s="30">
        <f>L281+L282</f>
        <v>12500</v>
      </c>
      <c r="M277" s="30">
        <f>N277+O277</f>
        <v>4000</v>
      </c>
      <c r="N277" s="30">
        <f>N278+N279+N282+N280</f>
        <v>4000</v>
      </c>
      <c r="O277" s="30">
        <f>O278+O279+O282</f>
        <v>0</v>
      </c>
      <c r="P277" s="23">
        <f t="shared" si="92"/>
        <v>-12500</v>
      </c>
      <c r="Q277" s="23">
        <f t="shared" si="92"/>
        <v>0</v>
      </c>
      <c r="R277" s="23">
        <f t="shared" si="93"/>
        <v>-12500</v>
      </c>
      <c r="S277" s="30">
        <f>T277+U277</f>
        <v>4000</v>
      </c>
      <c r="T277" s="30">
        <f>T278+T279+T282+T280</f>
        <v>4000</v>
      </c>
      <c r="U277" s="30">
        <f>U278+U279+U282</f>
        <v>0</v>
      </c>
      <c r="V277" s="30">
        <f>W277+X277</f>
        <v>4000</v>
      </c>
      <c r="W277" s="30">
        <f>W278+W279+W282+W280</f>
        <v>4000</v>
      </c>
      <c r="X277" s="30">
        <f>X278+X279+X282</f>
        <v>0</v>
      </c>
      <c r="Y277" s="24"/>
    </row>
    <row r="278" spans="1:25" ht="21" x14ac:dyDescent="0.25">
      <c r="A278" s="25"/>
      <c r="B278" s="26"/>
      <c r="C278" s="26"/>
      <c r="D278" s="27"/>
      <c r="E278" s="35" t="s">
        <v>79</v>
      </c>
      <c r="F278" s="19">
        <v>4511</v>
      </c>
      <c r="G278" s="30">
        <f>H278+I278</f>
        <v>84893.2</v>
      </c>
      <c r="H278" s="27">
        <v>84893.2</v>
      </c>
      <c r="I278" s="27">
        <v>0</v>
      </c>
      <c r="J278" s="30">
        <f t="shared" si="95"/>
        <v>0</v>
      </c>
      <c r="K278" s="27">
        <v>0</v>
      </c>
      <c r="L278" s="27">
        <v>0</v>
      </c>
      <c r="M278" s="30">
        <f>N278+O278</f>
        <v>0</v>
      </c>
      <c r="N278" s="27">
        <v>0</v>
      </c>
      <c r="O278" s="27">
        <v>0</v>
      </c>
      <c r="P278" s="23">
        <f t="shared" si="92"/>
        <v>0</v>
      </c>
      <c r="Q278" s="23">
        <f t="shared" si="92"/>
        <v>0</v>
      </c>
      <c r="R278" s="23">
        <f t="shared" si="93"/>
        <v>0</v>
      </c>
      <c r="S278" s="30">
        <f>T278+U278</f>
        <v>0</v>
      </c>
      <c r="T278" s="27">
        <v>0</v>
      </c>
      <c r="U278" s="27">
        <v>0</v>
      </c>
      <c r="V278" s="30">
        <f>W278+X278</f>
        <v>0</v>
      </c>
      <c r="W278" s="27">
        <v>0</v>
      </c>
      <c r="X278" s="27">
        <v>0</v>
      </c>
      <c r="Y278" s="24"/>
    </row>
    <row r="279" spans="1:25" ht="12.75" customHeight="1" x14ac:dyDescent="0.25">
      <c r="A279" s="25"/>
      <c r="B279" s="26"/>
      <c r="C279" s="26"/>
      <c r="D279" s="27"/>
      <c r="E279" s="28" t="s">
        <v>252</v>
      </c>
      <c r="F279" s="21">
        <v>4637</v>
      </c>
      <c r="G279" s="30">
        <f>H279+I279</f>
        <v>0</v>
      </c>
      <c r="H279" s="27">
        <v>0</v>
      </c>
      <c r="I279" s="27">
        <v>0</v>
      </c>
      <c r="J279" s="30">
        <f t="shared" si="95"/>
        <v>0</v>
      </c>
      <c r="K279" s="27">
        <v>0</v>
      </c>
      <c r="L279" s="27">
        <v>0</v>
      </c>
      <c r="M279" s="30">
        <f>N279+O279</f>
        <v>0</v>
      </c>
      <c r="N279" s="27">
        <v>0</v>
      </c>
      <c r="O279" s="27">
        <v>0</v>
      </c>
      <c r="P279" s="23">
        <f t="shared" si="92"/>
        <v>0</v>
      </c>
      <c r="Q279" s="23">
        <f t="shared" si="92"/>
        <v>0</v>
      </c>
      <c r="R279" s="23">
        <f t="shared" si="93"/>
        <v>0</v>
      </c>
      <c r="S279" s="30">
        <f>T279+U279</f>
        <v>0</v>
      </c>
      <c r="T279" s="27">
        <v>0</v>
      </c>
      <c r="U279" s="27">
        <v>0</v>
      </c>
      <c r="V279" s="30">
        <f>W279+X279</f>
        <v>0</v>
      </c>
      <c r="W279" s="27">
        <v>0</v>
      </c>
      <c r="X279" s="27">
        <v>0</v>
      </c>
      <c r="Y279" s="24"/>
    </row>
    <row r="280" spans="1:25" ht="12.75" customHeight="1" x14ac:dyDescent="0.25">
      <c r="A280" s="25"/>
      <c r="B280" s="26"/>
      <c r="C280" s="26"/>
      <c r="D280" s="27"/>
      <c r="E280" s="28" t="s">
        <v>168</v>
      </c>
      <c r="F280" s="21">
        <v>4639</v>
      </c>
      <c r="G280" s="30">
        <f>H280+I280</f>
        <v>2000</v>
      </c>
      <c r="H280" s="27">
        <v>2000</v>
      </c>
      <c r="I280" s="27">
        <v>0</v>
      </c>
      <c r="J280" s="30">
        <f t="shared" si="95"/>
        <v>4000</v>
      </c>
      <c r="K280" s="27">
        <v>4000</v>
      </c>
      <c r="L280" s="27">
        <v>0</v>
      </c>
      <c r="M280" s="30">
        <f>N280+O280</f>
        <v>4000</v>
      </c>
      <c r="N280" s="27">
        <v>4000</v>
      </c>
      <c r="O280" s="27">
        <v>0</v>
      </c>
      <c r="P280" s="23">
        <f t="shared" si="92"/>
        <v>0</v>
      </c>
      <c r="Q280" s="23">
        <f>SUM(N280-K280)</f>
        <v>0</v>
      </c>
      <c r="R280" s="23">
        <f t="shared" si="93"/>
        <v>0</v>
      </c>
      <c r="S280" s="30">
        <f>T280+U280</f>
        <v>4000</v>
      </c>
      <c r="T280" s="27">
        <v>4000</v>
      </c>
      <c r="U280" s="27">
        <v>0</v>
      </c>
      <c r="V280" s="30">
        <f>W280+X280</f>
        <v>4000</v>
      </c>
      <c r="W280" s="27">
        <v>4000</v>
      </c>
      <c r="X280" s="27">
        <v>0</v>
      </c>
      <c r="Y280" s="24"/>
    </row>
    <row r="281" spans="1:25" ht="12.75" customHeight="1" x14ac:dyDescent="0.25">
      <c r="A281" s="25"/>
      <c r="B281" s="26"/>
      <c r="C281" s="26"/>
      <c r="D281" s="27"/>
      <c r="E281" s="28" t="s">
        <v>94</v>
      </c>
      <c r="F281" s="21" t="s">
        <v>95</v>
      </c>
      <c r="G281" s="30"/>
      <c r="H281" s="27"/>
      <c r="I281" s="27"/>
      <c r="J281" s="30">
        <f t="shared" si="95"/>
        <v>5000</v>
      </c>
      <c r="K281" s="27">
        <v>0</v>
      </c>
      <c r="L281" s="27">
        <v>5000</v>
      </c>
      <c r="M281" s="30"/>
      <c r="N281" s="27"/>
      <c r="O281" s="27"/>
      <c r="P281" s="23">
        <f t="shared" si="92"/>
        <v>-5000</v>
      </c>
      <c r="Q281" s="23"/>
      <c r="R281" s="23">
        <f t="shared" si="93"/>
        <v>-5000</v>
      </c>
      <c r="S281" s="30"/>
      <c r="T281" s="27"/>
      <c r="U281" s="27"/>
      <c r="V281" s="30"/>
      <c r="W281" s="27"/>
      <c r="X281" s="27"/>
      <c r="Y281" s="24"/>
    </row>
    <row r="282" spans="1:25" ht="12.75" customHeight="1" x14ac:dyDescent="0.25">
      <c r="A282" s="25"/>
      <c r="B282" s="26"/>
      <c r="C282" s="26"/>
      <c r="D282" s="27"/>
      <c r="E282" s="28" t="s">
        <v>90</v>
      </c>
      <c r="F282" s="21" t="s">
        <v>91</v>
      </c>
      <c r="G282" s="30">
        <f>H282+I282</f>
        <v>2500</v>
      </c>
      <c r="H282" s="27">
        <v>0</v>
      </c>
      <c r="I282" s="27">
        <v>2500</v>
      </c>
      <c r="J282" s="30">
        <f t="shared" si="95"/>
        <v>7500</v>
      </c>
      <c r="K282" s="27">
        <v>0</v>
      </c>
      <c r="L282" s="27">
        <v>7500</v>
      </c>
      <c r="M282" s="30">
        <f>N282+O282</f>
        <v>0</v>
      </c>
      <c r="N282" s="27">
        <v>0</v>
      </c>
      <c r="O282" s="27">
        <v>0</v>
      </c>
      <c r="P282" s="23">
        <f t="shared" si="92"/>
        <v>-7500</v>
      </c>
      <c r="Q282" s="23">
        <f t="shared" si="92"/>
        <v>0</v>
      </c>
      <c r="R282" s="23">
        <f t="shared" si="93"/>
        <v>-7500</v>
      </c>
      <c r="S282" s="30">
        <f>T282+U282</f>
        <v>0</v>
      </c>
      <c r="T282" s="27">
        <v>0</v>
      </c>
      <c r="U282" s="27">
        <v>0</v>
      </c>
      <c r="V282" s="30">
        <f>W282+X282</f>
        <v>0</v>
      </c>
      <c r="W282" s="27">
        <v>0</v>
      </c>
      <c r="X282" s="27">
        <v>0</v>
      </c>
      <c r="Y282" s="24"/>
    </row>
    <row r="283" spans="1:25" ht="31.5" hidden="1" x14ac:dyDescent="0.25">
      <c r="A283" s="25"/>
      <c r="B283" s="26"/>
      <c r="C283" s="26"/>
      <c r="D283" s="27"/>
      <c r="E283" s="29" t="s">
        <v>253</v>
      </c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23">
        <f t="shared" si="92"/>
        <v>0</v>
      </c>
      <c r="Q283" s="23">
        <f t="shared" si="92"/>
        <v>0</v>
      </c>
      <c r="R283" s="23">
        <f t="shared" si="93"/>
        <v>0</v>
      </c>
      <c r="S283" s="30"/>
      <c r="T283" s="30"/>
      <c r="U283" s="30"/>
      <c r="V283" s="30"/>
      <c r="W283" s="30"/>
      <c r="X283" s="30"/>
      <c r="Y283" s="24"/>
    </row>
    <row r="284" spans="1:25" ht="9" hidden="1" customHeight="1" x14ac:dyDescent="0.25">
      <c r="A284" s="25"/>
      <c r="B284" s="26"/>
      <c r="C284" s="26"/>
      <c r="D284" s="27"/>
      <c r="E284" s="28" t="s">
        <v>40</v>
      </c>
      <c r="F284" s="21" t="s">
        <v>41</v>
      </c>
      <c r="G284" s="27"/>
      <c r="H284" s="27"/>
      <c r="I284" s="27"/>
      <c r="J284" s="27"/>
      <c r="K284" s="27"/>
      <c r="L284" s="27"/>
      <c r="M284" s="27"/>
      <c r="N284" s="27"/>
      <c r="O284" s="27"/>
      <c r="P284" s="23">
        <f t="shared" si="92"/>
        <v>0</v>
      </c>
      <c r="Q284" s="23">
        <f t="shared" si="92"/>
        <v>0</v>
      </c>
      <c r="R284" s="23">
        <f t="shared" si="93"/>
        <v>0</v>
      </c>
      <c r="S284" s="27"/>
      <c r="T284" s="27"/>
      <c r="U284" s="27"/>
      <c r="V284" s="27"/>
      <c r="W284" s="27"/>
      <c r="X284" s="27"/>
      <c r="Y284" s="24"/>
    </row>
    <row r="285" spans="1:25" ht="63" hidden="1" x14ac:dyDescent="0.25">
      <c r="A285" s="25"/>
      <c r="B285" s="26"/>
      <c r="C285" s="26"/>
      <c r="D285" s="27"/>
      <c r="E285" s="29" t="s">
        <v>254</v>
      </c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23">
        <f t="shared" si="92"/>
        <v>0</v>
      </c>
      <c r="Q285" s="23">
        <f t="shared" si="92"/>
        <v>0</v>
      </c>
      <c r="R285" s="23">
        <f t="shared" si="93"/>
        <v>0</v>
      </c>
      <c r="S285" s="30"/>
      <c r="T285" s="30"/>
      <c r="U285" s="30"/>
      <c r="V285" s="30"/>
      <c r="W285" s="30"/>
      <c r="X285" s="30"/>
      <c r="Y285" s="24"/>
    </row>
    <row r="286" spans="1:25" ht="12" hidden="1" customHeight="1" x14ac:dyDescent="0.25">
      <c r="A286" s="25"/>
      <c r="B286" s="26"/>
      <c r="C286" s="26"/>
      <c r="D286" s="27"/>
      <c r="E286" s="28" t="s">
        <v>87</v>
      </c>
      <c r="F286" s="21" t="s">
        <v>88</v>
      </c>
      <c r="G286" s="27"/>
      <c r="H286" s="27"/>
      <c r="I286" s="27"/>
      <c r="J286" s="27"/>
      <c r="K286" s="27"/>
      <c r="L286" s="27"/>
      <c r="M286" s="27"/>
      <c r="N286" s="27"/>
      <c r="O286" s="27"/>
      <c r="P286" s="23">
        <f t="shared" si="92"/>
        <v>0</v>
      </c>
      <c r="Q286" s="23">
        <f t="shared" si="92"/>
        <v>0</v>
      </c>
      <c r="R286" s="23">
        <f t="shared" si="93"/>
        <v>0</v>
      </c>
      <c r="S286" s="27"/>
      <c r="T286" s="27"/>
      <c r="U286" s="27"/>
      <c r="V286" s="27"/>
      <c r="W286" s="27"/>
      <c r="X286" s="27"/>
      <c r="Y286" s="24"/>
    </row>
    <row r="287" spans="1:25" ht="42" hidden="1" x14ac:dyDescent="0.25">
      <c r="A287" s="25"/>
      <c r="B287" s="26"/>
      <c r="C287" s="26"/>
      <c r="D287" s="27"/>
      <c r="E287" s="29" t="s">
        <v>255</v>
      </c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23">
        <f t="shared" si="92"/>
        <v>0</v>
      </c>
      <c r="Q287" s="23">
        <f t="shared" si="92"/>
        <v>0</v>
      </c>
      <c r="R287" s="23">
        <f t="shared" si="93"/>
        <v>0</v>
      </c>
      <c r="S287" s="30"/>
      <c r="T287" s="30"/>
      <c r="U287" s="30"/>
      <c r="V287" s="30"/>
      <c r="W287" s="30"/>
      <c r="X287" s="30"/>
      <c r="Y287" s="24"/>
    </row>
    <row r="288" spans="1:25" ht="10.5" hidden="1" customHeight="1" x14ac:dyDescent="0.25">
      <c r="A288" s="25"/>
      <c r="B288" s="26"/>
      <c r="C288" s="26"/>
      <c r="D288" s="27"/>
      <c r="E288" s="28" t="s">
        <v>87</v>
      </c>
      <c r="F288" s="21" t="s">
        <v>88</v>
      </c>
      <c r="G288" s="27"/>
      <c r="H288" s="27"/>
      <c r="I288" s="27"/>
      <c r="J288" s="27"/>
      <c r="K288" s="27"/>
      <c r="L288" s="27"/>
      <c r="M288" s="27"/>
      <c r="N288" s="27"/>
      <c r="O288" s="27"/>
      <c r="P288" s="23">
        <f t="shared" si="92"/>
        <v>0</v>
      </c>
      <c r="Q288" s="23">
        <f t="shared" si="92"/>
        <v>0</v>
      </c>
      <c r="R288" s="23">
        <f t="shared" si="93"/>
        <v>0</v>
      </c>
      <c r="S288" s="27"/>
      <c r="T288" s="27"/>
      <c r="U288" s="27"/>
      <c r="V288" s="27"/>
      <c r="W288" s="27"/>
      <c r="X288" s="27"/>
      <c r="Y288" s="24"/>
    </row>
    <row r="289" spans="1:25" ht="63" hidden="1" x14ac:dyDescent="0.25">
      <c r="A289" s="25"/>
      <c r="B289" s="26"/>
      <c r="C289" s="26"/>
      <c r="D289" s="27"/>
      <c r="E289" s="29" t="s">
        <v>256</v>
      </c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23">
        <f t="shared" si="92"/>
        <v>0</v>
      </c>
      <c r="Q289" s="23">
        <f t="shared" si="92"/>
        <v>0</v>
      </c>
      <c r="R289" s="23">
        <f t="shared" si="93"/>
        <v>0</v>
      </c>
      <c r="S289" s="30"/>
      <c r="T289" s="30"/>
      <c r="U289" s="30"/>
      <c r="V289" s="30"/>
      <c r="W289" s="30"/>
      <c r="X289" s="30"/>
      <c r="Y289" s="24"/>
    </row>
    <row r="290" spans="1:25" ht="11.25" hidden="1" customHeight="1" x14ac:dyDescent="0.25">
      <c r="A290" s="25"/>
      <c r="B290" s="26"/>
      <c r="C290" s="26"/>
      <c r="D290" s="27"/>
      <c r="E290" s="28" t="s">
        <v>87</v>
      </c>
      <c r="F290" s="21" t="s">
        <v>88</v>
      </c>
      <c r="G290" s="27"/>
      <c r="H290" s="27"/>
      <c r="I290" s="27"/>
      <c r="J290" s="27"/>
      <c r="K290" s="27"/>
      <c r="L290" s="27"/>
      <c r="M290" s="27"/>
      <c r="N290" s="27"/>
      <c r="O290" s="27"/>
      <c r="P290" s="23">
        <f t="shared" si="92"/>
        <v>0</v>
      </c>
      <c r="Q290" s="23">
        <f t="shared" si="92"/>
        <v>0</v>
      </c>
      <c r="R290" s="23">
        <f t="shared" si="93"/>
        <v>0</v>
      </c>
      <c r="S290" s="27"/>
      <c r="T290" s="27"/>
      <c r="U290" s="27"/>
      <c r="V290" s="27"/>
      <c r="W290" s="27"/>
      <c r="X290" s="27"/>
      <c r="Y290" s="24"/>
    </row>
    <row r="291" spans="1:25" ht="16.5" hidden="1" customHeight="1" x14ac:dyDescent="0.25">
      <c r="A291" s="25"/>
      <c r="B291" s="26"/>
      <c r="C291" s="26"/>
      <c r="D291" s="27"/>
      <c r="E291" s="29" t="s">
        <v>257</v>
      </c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23">
        <f t="shared" si="92"/>
        <v>0</v>
      </c>
      <c r="Q291" s="23">
        <f t="shared" si="92"/>
        <v>0</v>
      </c>
      <c r="R291" s="23">
        <f t="shared" si="93"/>
        <v>0</v>
      </c>
      <c r="S291" s="30"/>
      <c r="T291" s="30"/>
      <c r="U291" s="30"/>
      <c r="V291" s="30"/>
      <c r="W291" s="30"/>
      <c r="X291" s="30"/>
      <c r="Y291" s="24"/>
    </row>
    <row r="292" spans="1:25" hidden="1" x14ac:dyDescent="0.25">
      <c r="A292" s="25"/>
      <c r="B292" s="26"/>
      <c r="C292" s="26"/>
      <c r="D292" s="27"/>
      <c r="E292" s="28" t="s">
        <v>87</v>
      </c>
      <c r="F292" s="21" t="s">
        <v>88</v>
      </c>
      <c r="G292" s="27"/>
      <c r="H292" s="27"/>
      <c r="I292" s="27"/>
      <c r="J292" s="27"/>
      <c r="K292" s="27"/>
      <c r="L292" s="27"/>
      <c r="M292" s="27"/>
      <c r="N292" s="27"/>
      <c r="O292" s="27"/>
      <c r="P292" s="23">
        <f t="shared" si="92"/>
        <v>0</v>
      </c>
      <c r="Q292" s="23">
        <f t="shared" si="92"/>
        <v>0</v>
      </c>
      <c r="R292" s="23">
        <f t="shared" si="93"/>
        <v>0</v>
      </c>
      <c r="S292" s="27"/>
      <c r="T292" s="27"/>
      <c r="U292" s="27"/>
      <c r="V292" s="27"/>
      <c r="W292" s="27"/>
      <c r="X292" s="27"/>
      <c r="Y292" s="24"/>
    </row>
    <row r="293" spans="1:25" ht="52.5" hidden="1" x14ac:dyDescent="0.25">
      <c r="A293" s="25"/>
      <c r="B293" s="26"/>
      <c r="C293" s="26"/>
      <c r="D293" s="27"/>
      <c r="E293" s="29" t="s">
        <v>258</v>
      </c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23">
        <f t="shared" si="92"/>
        <v>0</v>
      </c>
      <c r="Q293" s="23">
        <f t="shared" si="92"/>
        <v>0</v>
      </c>
      <c r="R293" s="23">
        <f t="shared" si="93"/>
        <v>0</v>
      </c>
      <c r="S293" s="30"/>
      <c r="T293" s="30"/>
      <c r="U293" s="30"/>
      <c r="V293" s="30"/>
      <c r="W293" s="30"/>
      <c r="X293" s="30"/>
      <c r="Y293" s="24"/>
    </row>
    <row r="294" spans="1:25" hidden="1" x14ac:dyDescent="0.25">
      <c r="A294" s="25"/>
      <c r="B294" s="26"/>
      <c r="C294" s="26"/>
      <c r="D294" s="27"/>
      <c r="E294" s="28" t="s">
        <v>87</v>
      </c>
      <c r="F294" s="21" t="s">
        <v>88</v>
      </c>
      <c r="G294" s="27"/>
      <c r="H294" s="27"/>
      <c r="I294" s="27"/>
      <c r="J294" s="27"/>
      <c r="K294" s="27"/>
      <c r="L294" s="27"/>
      <c r="M294" s="27"/>
      <c r="N294" s="27"/>
      <c r="O294" s="27"/>
      <c r="P294" s="23">
        <f t="shared" si="92"/>
        <v>0</v>
      </c>
      <c r="Q294" s="23">
        <f t="shared" si="92"/>
        <v>0</v>
      </c>
      <c r="R294" s="23">
        <f t="shared" si="93"/>
        <v>0</v>
      </c>
      <c r="S294" s="27"/>
      <c r="T294" s="27"/>
      <c r="U294" s="27"/>
      <c r="V294" s="27"/>
      <c r="W294" s="27"/>
      <c r="X294" s="27"/>
      <c r="Y294" s="24"/>
    </row>
    <row r="295" spans="1:25" ht="42" x14ac:dyDescent="0.25">
      <c r="A295" s="25"/>
      <c r="B295" s="26"/>
      <c r="C295" s="26"/>
      <c r="D295" s="27"/>
      <c r="E295" s="29" t="s">
        <v>259</v>
      </c>
      <c r="F295" s="30"/>
      <c r="G295" s="30">
        <f>H295+I295</f>
        <v>98832.700000000012</v>
      </c>
      <c r="H295" s="30">
        <f>SUM(H296:H314)</f>
        <v>98832.700000000012</v>
      </c>
      <c r="I295" s="30">
        <f>SUM(I296:I314)</f>
        <v>0</v>
      </c>
      <c r="J295" s="30">
        <f>K295+L295</f>
        <v>197684</v>
      </c>
      <c r="K295" s="30">
        <f>SUM(K296:K314)</f>
        <v>197684</v>
      </c>
      <c r="L295" s="30">
        <f>SUM(L296:L314)</f>
        <v>0</v>
      </c>
      <c r="M295" s="30">
        <f>N295+O295</f>
        <v>227200</v>
      </c>
      <c r="N295" s="30">
        <f>SUM(N296:N314)</f>
        <v>227200</v>
      </c>
      <c r="O295" s="30">
        <f>SUM(O296:O314)</f>
        <v>0</v>
      </c>
      <c r="P295" s="23">
        <f t="shared" si="92"/>
        <v>29516</v>
      </c>
      <c r="Q295" s="23">
        <f t="shared" si="92"/>
        <v>29516</v>
      </c>
      <c r="R295" s="23">
        <f t="shared" si="93"/>
        <v>0</v>
      </c>
      <c r="S295" s="30">
        <f>T295+U295</f>
        <v>227200</v>
      </c>
      <c r="T295" s="30">
        <f>SUM(T296:T314)</f>
        <v>227200</v>
      </c>
      <c r="U295" s="30">
        <f>SUM(U296:U314)</f>
        <v>0</v>
      </c>
      <c r="V295" s="30">
        <f>W295+X295</f>
        <v>227200</v>
      </c>
      <c r="W295" s="30">
        <f>SUM(W296:W314)</f>
        <v>227200</v>
      </c>
      <c r="X295" s="30">
        <f>SUM(X296:X314)</f>
        <v>0</v>
      </c>
      <c r="Y295" s="24"/>
    </row>
    <row r="296" spans="1:25" ht="21" x14ac:dyDescent="0.25">
      <c r="A296" s="25"/>
      <c r="B296" s="26"/>
      <c r="C296" s="26"/>
      <c r="D296" s="27"/>
      <c r="E296" s="28" t="s">
        <v>34</v>
      </c>
      <c r="F296" s="21" t="s">
        <v>35</v>
      </c>
      <c r="G296" s="30">
        <f t="shared" ref="G296:G314" si="96">H296+I296</f>
        <v>65806.600000000006</v>
      </c>
      <c r="H296" s="27">
        <v>65806.600000000006</v>
      </c>
      <c r="I296" s="27"/>
      <c r="J296" s="30">
        <f t="shared" ref="J296:J314" si="97">K296+L296</f>
        <v>133614</v>
      </c>
      <c r="K296" s="27">
        <v>133614</v>
      </c>
      <c r="L296" s="27"/>
      <c r="M296" s="30">
        <f t="shared" ref="M296:M314" si="98">N296+O296</f>
        <v>170000</v>
      </c>
      <c r="N296" s="27">
        <v>170000</v>
      </c>
      <c r="O296" s="27"/>
      <c r="P296" s="23">
        <f t="shared" si="92"/>
        <v>36386</v>
      </c>
      <c r="Q296" s="23">
        <f t="shared" si="92"/>
        <v>36386</v>
      </c>
      <c r="R296" s="23">
        <f t="shared" si="93"/>
        <v>0</v>
      </c>
      <c r="S296" s="30">
        <f t="shared" ref="S296:S314" si="99">T296+U296</f>
        <v>170000</v>
      </c>
      <c r="T296" s="27">
        <v>170000</v>
      </c>
      <c r="U296" s="27"/>
      <c r="V296" s="30">
        <f t="shared" ref="V296:V314" si="100">W296+X296</f>
        <v>170000</v>
      </c>
      <c r="W296" s="27">
        <v>170000</v>
      </c>
      <c r="X296" s="27"/>
      <c r="Y296" s="24"/>
    </row>
    <row r="297" spans="1:25" ht="21" x14ac:dyDescent="0.25">
      <c r="A297" s="25"/>
      <c r="B297" s="26"/>
      <c r="C297" s="26"/>
      <c r="D297" s="27"/>
      <c r="E297" s="28" t="s">
        <v>36</v>
      </c>
      <c r="F297" s="21" t="s">
        <v>37</v>
      </c>
      <c r="G297" s="30">
        <f t="shared" si="96"/>
        <v>5000</v>
      </c>
      <c r="H297" s="27">
        <v>5000</v>
      </c>
      <c r="I297" s="27"/>
      <c r="J297" s="30">
        <f t="shared" si="97"/>
        <v>5000</v>
      </c>
      <c r="K297" s="27">
        <v>5000</v>
      </c>
      <c r="L297" s="27"/>
      <c r="M297" s="30">
        <f t="shared" si="98"/>
        <v>5000</v>
      </c>
      <c r="N297" s="27">
        <v>5000</v>
      </c>
      <c r="O297" s="27"/>
      <c r="P297" s="23">
        <f t="shared" si="92"/>
        <v>0</v>
      </c>
      <c r="Q297" s="23">
        <f t="shared" si="92"/>
        <v>0</v>
      </c>
      <c r="R297" s="23">
        <f t="shared" si="93"/>
        <v>0</v>
      </c>
      <c r="S297" s="30">
        <f t="shared" si="99"/>
        <v>5000</v>
      </c>
      <c r="T297" s="27">
        <v>5000</v>
      </c>
      <c r="U297" s="27"/>
      <c r="V297" s="30">
        <f t="shared" si="100"/>
        <v>5000</v>
      </c>
      <c r="W297" s="27">
        <v>5000</v>
      </c>
      <c r="X297" s="27"/>
      <c r="Y297" s="24"/>
    </row>
    <row r="298" spans="1:25" x14ac:dyDescent="0.25">
      <c r="A298" s="25"/>
      <c r="B298" s="26"/>
      <c r="C298" s="26"/>
      <c r="D298" s="27"/>
      <c r="E298" s="28" t="s">
        <v>38</v>
      </c>
      <c r="F298" s="21" t="s">
        <v>39</v>
      </c>
      <c r="G298" s="30">
        <f t="shared" si="96"/>
        <v>0</v>
      </c>
      <c r="H298" s="27">
        <v>0</v>
      </c>
      <c r="I298" s="27"/>
      <c r="J298" s="30">
        <f t="shared" si="97"/>
        <v>0</v>
      </c>
      <c r="K298" s="27">
        <v>0</v>
      </c>
      <c r="L298" s="27"/>
      <c r="M298" s="30">
        <f t="shared" si="98"/>
        <v>0</v>
      </c>
      <c r="N298" s="27">
        <v>0</v>
      </c>
      <c r="O298" s="27"/>
      <c r="P298" s="23">
        <f t="shared" si="92"/>
        <v>0</v>
      </c>
      <c r="Q298" s="23">
        <f t="shared" si="92"/>
        <v>0</v>
      </c>
      <c r="R298" s="23">
        <f t="shared" si="93"/>
        <v>0</v>
      </c>
      <c r="S298" s="30">
        <f t="shared" si="99"/>
        <v>0</v>
      </c>
      <c r="T298" s="27">
        <v>0</v>
      </c>
      <c r="U298" s="27"/>
      <c r="V298" s="30">
        <f t="shared" si="100"/>
        <v>0</v>
      </c>
      <c r="W298" s="27">
        <v>0</v>
      </c>
      <c r="X298" s="27"/>
      <c r="Y298" s="24"/>
    </row>
    <row r="299" spans="1:25" x14ac:dyDescent="0.25">
      <c r="A299" s="25"/>
      <c r="B299" s="26"/>
      <c r="C299" s="26"/>
      <c r="D299" s="27"/>
      <c r="E299" s="28" t="s">
        <v>40</v>
      </c>
      <c r="F299" s="21" t="s">
        <v>41</v>
      </c>
      <c r="G299" s="30">
        <f t="shared" si="96"/>
        <v>0</v>
      </c>
      <c r="H299" s="27">
        <v>0</v>
      </c>
      <c r="I299" s="27"/>
      <c r="J299" s="30">
        <f t="shared" si="97"/>
        <v>0</v>
      </c>
      <c r="K299" s="27">
        <v>0</v>
      </c>
      <c r="L299" s="27"/>
      <c r="M299" s="30">
        <f t="shared" si="98"/>
        <v>0</v>
      </c>
      <c r="N299" s="27">
        <v>0</v>
      </c>
      <c r="O299" s="27"/>
      <c r="P299" s="23">
        <f t="shared" si="92"/>
        <v>0</v>
      </c>
      <c r="Q299" s="23">
        <f t="shared" si="92"/>
        <v>0</v>
      </c>
      <c r="R299" s="23">
        <f t="shared" si="93"/>
        <v>0</v>
      </c>
      <c r="S299" s="30">
        <f t="shared" si="99"/>
        <v>0</v>
      </c>
      <c r="T299" s="27">
        <v>0</v>
      </c>
      <c r="U299" s="27"/>
      <c r="V299" s="30">
        <f t="shared" si="100"/>
        <v>0</v>
      </c>
      <c r="W299" s="27">
        <v>0</v>
      </c>
      <c r="X299" s="27"/>
      <c r="Y299" s="24"/>
    </row>
    <row r="300" spans="1:25" x14ac:dyDescent="0.25">
      <c r="A300" s="25"/>
      <c r="B300" s="26"/>
      <c r="C300" s="26"/>
      <c r="D300" s="27"/>
      <c r="E300" s="28" t="s">
        <v>42</v>
      </c>
      <c r="F300" s="21" t="s">
        <v>43</v>
      </c>
      <c r="G300" s="30">
        <f t="shared" si="96"/>
        <v>48.8</v>
      </c>
      <c r="H300" s="27">
        <v>48.8</v>
      </c>
      <c r="I300" s="27"/>
      <c r="J300" s="30">
        <f t="shared" si="97"/>
        <v>50</v>
      </c>
      <c r="K300" s="27">
        <v>50</v>
      </c>
      <c r="L300" s="27"/>
      <c r="M300" s="30">
        <f t="shared" si="98"/>
        <v>200</v>
      </c>
      <c r="N300" s="27">
        <v>200</v>
      </c>
      <c r="O300" s="27"/>
      <c r="P300" s="23">
        <f t="shared" si="92"/>
        <v>150</v>
      </c>
      <c r="Q300" s="23">
        <f t="shared" si="92"/>
        <v>150</v>
      </c>
      <c r="R300" s="23">
        <f t="shared" si="93"/>
        <v>0</v>
      </c>
      <c r="S300" s="30">
        <f t="shared" si="99"/>
        <v>200</v>
      </c>
      <c r="T300" s="27">
        <v>200</v>
      </c>
      <c r="U300" s="27"/>
      <c r="V300" s="30">
        <f t="shared" si="100"/>
        <v>200</v>
      </c>
      <c r="W300" s="27">
        <v>200</v>
      </c>
      <c r="X300" s="27"/>
      <c r="Y300" s="24"/>
    </row>
    <row r="301" spans="1:25" x14ac:dyDescent="0.25">
      <c r="A301" s="25"/>
      <c r="B301" s="26"/>
      <c r="C301" s="26"/>
      <c r="D301" s="27"/>
      <c r="E301" s="28" t="s">
        <v>44</v>
      </c>
      <c r="F301" s="21" t="s">
        <v>45</v>
      </c>
      <c r="G301" s="30">
        <f t="shared" si="96"/>
        <v>316.5</v>
      </c>
      <c r="H301" s="27">
        <v>316.5</v>
      </c>
      <c r="I301" s="27"/>
      <c r="J301" s="30">
        <f t="shared" si="97"/>
        <v>700</v>
      </c>
      <c r="K301" s="27">
        <v>700</v>
      </c>
      <c r="L301" s="27"/>
      <c r="M301" s="30">
        <f t="shared" si="98"/>
        <v>700</v>
      </c>
      <c r="N301" s="27">
        <v>700</v>
      </c>
      <c r="O301" s="27"/>
      <c r="P301" s="23">
        <f t="shared" si="92"/>
        <v>0</v>
      </c>
      <c r="Q301" s="23">
        <f t="shared" si="92"/>
        <v>0</v>
      </c>
      <c r="R301" s="23">
        <f t="shared" si="93"/>
        <v>0</v>
      </c>
      <c r="S301" s="30">
        <f t="shared" si="99"/>
        <v>700</v>
      </c>
      <c r="T301" s="27">
        <v>700</v>
      </c>
      <c r="U301" s="27"/>
      <c r="V301" s="30">
        <f t="shared" si="100"/>
        <v>700</v>
      </c>
      <c r="W301" s="27">
        <v>700</v>
      </c>
      <c r="X301" s="27"/>
      <c r="Y301" s="24"/>
    </row>
    <row r="302" spans="1:25" x14ac:dyDescent="0.25">
      <c r="A302" s="25"/>
      <c r="B302" s="26"/>
      <c r="C302" s="26"/>
      <c r="D302" s="27"/>
      <c r="E302" s="37" t="s">
        <v>260</v>
      </c>
      <c r="F302" s="21">
        <v>4216</v>
      </c>
      <c r="G302" s="30">
        <f t="shared" si="96"/>
        <v>4583.3</v>
      </c>
      <c r="H302" s="27">
        <v>4583.3</v>
      </c>
      <c r="I302" s="27"/>
      <c r="J302" s="30">
        <f t="shared" si="97"/>
        <v>4220</v>
      </c>
      <c r="K302" s="27">
        <v>4220</v>
      </c>
      <c r="L302" s="27"/>
      <c r="M302" s="30">
        <f t="shared" si="98"/>
        <v>8700</v>
      </c>
      <c r="N302" s="27">
        <v>8700</v>
      </c>
      <c r="O302" s="27"/>
      <c r="P302" s="23">
        <f t="shared" si="92"/>
        <v>4480</v>
      </c>
      <c r="Q302" s="23">
        <f t="shared" si="92"/>
        <v>4480</v>
      </c>
      <c r="R302" s="23">
        <f t="shared" si="93"/>
        <v>0</v>
      </c>
      <c r="S302" s="30">
        <f t="shared" si="99"/>
        <v>8700</v>
      </c>
      <c r="T302" s="27">
        <v>8700</v>
      </c>
      <c r="U302" s="27"/>
      <c r="V302" s="30">
        <f t="shared" si="100"/>
        <v>8700</v>
      </c>
      <c r="W302" s="27">
        <v>8700</v>
      </c>
      <c r="X302" s="27"/>
      <c r="Y302" s="24"/>
    </row>
    <row r="303" spans="1:25" x14ac:dyDescent="0.25">
      <c r="A303" s="25"/>
      <c r="B303" s="26"/>
      <c r="C303" s="26"/>
      <c r="D303" s="27"/>
      <c r="E303" s="28" t="s">
        <v>54</v>
      </c>
      <c r="F303" s="21" t="s">
        <v>55</v>
      </c>
      <c r="G303" s="30">
        <f t="shared" si="96"/>
        <v>0</v>
      </c>
      <c r="H303" s="27"/>
      <c r="I303" s="27"/>
      <c r="J303" s="30">
        <f t="shared" si="97"/>
        <v>0</v>
      </c>
      <c r="K303" s="27">
        <v>0</v>
      </c>
      <c r="L303" s="27"/>
      <c r="M303" s="30">
        <f t="shared" si="98"/>
        <v>400</v>
      </c>
      <c r="N303" s="27">
        <v>400</v>
      </c>
      <c r="O303" s="27"/>
      <c r="P303" s="23">
        <f t="shared" si="92"/>
        <v>400</v>
      </c>
      <c r="Q303" s="23">
        <f t="shared" si="92"/>
        <v>400</v>
      </c>
      <c r="R303" s="23">
        <f t="shared" si="93"/>
        <v>0</v>
      </c>
      <c r="S303" s="30">
        <f t="shared" si="99"/>
        <v>400</v>
      </c>
      <c r="T303" s="27">
        <v>400</v>
      </c>
      <c r="U303" s="27"/>
      <c r="V303" s="30">
        <f t="shared" si="100"/>
        <v>400</v>
      </c>
      <c r="W303" s="27">
        <v>400</v>
      </c>
      <c r="X303" s="27"/>
      <c r="Y303" s="24"/>
    </row>
    <row r="304" spans="1:25" x14ac:dyDescent="0.25">
      <c r="A304" s="25"/>
      <c r="B304" s="26"/>
      <c r="C304" s="26"/>
      <c r="D304" s="27"/>
      <c r="E304" s="28" t="s">
        <v>64</v>
      </c>
      <c r="F304" s="21" t="s">
        <v>65</v>
      </c>
      <c r="G304" s="30">
        <f t="shared" si="96"/>
        <v>0</v>
      </c>
      <c r="H304" s="27"/>
      <c r="I304" s="27"/>
      <c r="J304" s="30">
        <f t="shared" si="97"/>
        <v>0</v>
      </c>
      <c r="K304" s="27">
        <v>0</v>
      </c>
      <c r="L304" s="27"/>
      <c r="M304" s="30">
        <f t="shared" si="98"/>
        <v>0</v>
      </c>
      <c r="N304" s="27">
        <v>0</v>
      </c>
      <c r="O304" s="27"/>
      <c r="P304" s="23">
        <f t="shared" si="92"/>
        <v>0</v>
      </c>
      <c r="Q304" s="23">
        <f t="shared" si="92"/>
        <v>0</v>
      </c>
      <c r="R304" s="23">
        <f t="shared" si="93"/>
        <v>0</v>
      </c>
      <c r="S304" s="30">
        <f t="shared" si="99"/>
        <v>0</v>
      </c>
      <c r="T304" s="27">
        <v>0</v>
      </c>
      <c r="U304" s="27"/>
      <c r="V304" s="30">
        <f t="shared" si="100"/>
        <v>0</v>
      </c>
      <c r="W304" s="27">
        <v>0</v>
      </c>
      <c r="X304" s="27"/>
      <c r="Y304" s="24"/>
    </row>
    <row r="305" spans="1:25" x14ac:dyDescent="0.25">
      <c r="A305" s="25"/>
      <c r="B305" s="26"/>
      <c r="C305" s="26"/>
      <c r="D305" s="27"/>
      <c r="E305" s="28" t="s">
        <v>66</v>
      </c>
      <c r="F305" s="21" t="s">
        <v>67</v>
      </c>
      <c r="G305" s="30">
        <f t="shared" si="96"/>
        <v>0</v>
      </c>
      <c r="H305" s="27"/>
      <c r="I305" s="27"/>
      <c r="J305" s="30">
        <f t="shared" si="97"/>
        <v>400</v>
      </c>
      <c r="K305" s="27">
        <v>400</v>
      </c>
      <c r="L305" s="27"/>
      <c r="M305" s="30">
        <f t="shared" si="98"/>
        <v>500</v>
      </c>
      <c r="N305" s="27">
        <v>500</v>
      </c>
      <c r="O305" s="27"/>
      <c r="P305" s="23">
        <f t="shared" si="92"/>
        <v>100</v>
      </c>
      <c r="Q305" s="23">
        <f t="shared" si="92"/>
        <v>100</v>
      </c>
      <c r="R305" s="23">
        <f t="shared" si="93"/>
        <v>0</v>
      </c>
      <c r="S305" s="30">
        <f t="shared" si="99"/>
        <v>500</v>
      </c>
      <c r="T305" s="27">
        <v>500</v>
      </c>
      <c r="U305" s="27"/>
      <c r="V305" s="30">
        <f t="shared" si="100"/>
        <v>500</v>
      </c>
      <c r="W305" s="27">
        <v>500</v>
      </c>
      <c r="X305" s="27"/>
      <c r="Y305" s="24"/>
    </row>
    <row r="306" spans="1:25" ht="21" x14ac:dyDescent="0.25">
      <c r="A306" s="25"/>
      <c r="B306" s="26"/>
      <c r="C306" s="26"/>
      <c r="D306" s="27"/>
      <c r="E306" s="28" t="s">
        <v>68</v>
      </c>
      <c r="F306" s="21" t="s">
        <v>69</v>
      </c>
      <c r="G306" s="30">
        <f t="shared" si="96"/>
        <v>178</v>
      </c>
      <c r="H306" s="27">
        <v>178</v>
      </c>
      <c r="I306" s="27"/>
      <c r="J306" s="30">
        <f t="shared" si="97"/>
        <v>300</v>
      </c>
      <c r="K306" s="27">
        <v>300</v>
      </c>
      <c r="L306" s="27"/>
      <c r="M306" s="30">
        <f t="shared" si="98"/>
        <v>300</v>
      </c>
      <c r="N306" s="27">
        <v>300</v>
      </c>
      <c r="O306" s="27"/>
      <c r="P306" s="23">
        <f t="shared" si="92"/>
        <v>0</v>
      </c>
      <c r="Q306" s="23">
        <f t="shared" si="92"/>
        <v>0</v>
      </c>
      <c r="R306" s="23">
        <f t="shared" si="93"/>
        <v>0</v>
      </c>
      <c r="S306" s="30">
        <f t="shared" si="99"/>
        <v>300</v>
      </c>
      <c r="T306" s="27">
        <v>300</v>
      </c>
      <c r="U306" s="27"/>
      <c r="V306" s="30">
        <f t="shared" si="100"/>
        <v>300</v>
      </c>
      <c r="W306" s="27">
        <v>300</v>
      </c>
      <c r="X306" s="27"/>
      <c r="Y306" s="24"/>
    </row>
    <row r="307" spans="1:25" x14ac:dyDescent="0.25">
      <c r="A307" s="25"/>
      <c r="B307" s="26"/>
      <c r="C307" s="26"/>
      <c r="D307" s="27"/>
      <c r="E307" s="28" t="s">
        <v>70</v>
      </c>
      <c r="F307" s="21" t="s">
        <v>71</v>
      </c>
      <c r="G307" s="30">
        <f t="shared" si="96"/>
        <v>220</v>
      </c>
      <c r="H307" s="27">
        <v>220</v>
      </c>
      <c r="I307" s="27"/>
      <c r="J307" s="30">
        <f t="shared" si="97"/>
        <v>2800</v>
      </c>
      <c r="K307" s="27">
        <v>2800</v>
      </c>
      <c r="L307" s="27"/>
      <c r="M307" s="30">
        <f t="shared" si="98"/>
        <v>400</v>
      </c>
      <c r="N307" s="27">
        <v>400</v>
      </c>
      <c r="O307" s="27"/>
      <c r="P307" s="23">
        <f t="shared" si="92"/>
        <v>-2400</v>
      </c>
      <c r="Q307" s="23">
        <f t="shared" si="92"/>
        <v>-2400</v>
      </c>
      <c r="R307" s="23">
        <f t="shared" si="93"/>
        <v>0</v>
      </c>
      <c r="S307" s="30">
        <f t="shared" si="99"/>
        <v>400</v>
      </c>
      <c r="T307" s="27">
        <v>400</v>
      </c>
      <c r="U307" s="27"/>
      <c r="V307" s="30">
        <f t="shared" si="100"/>
        <v>400</v>
      </c>
      <c r="W307" s="27">
        <v>400</v>
      </c>
      <c r="X307" s="27"/>
      <c r="Y307" s="24"/>
    </row>
    <row r="308" spans="1:25" x14ac:dyDescent="0.25">
      <c r="A308" s="25"/>
      <c r="B308" s="26"/>
      <c r="C308" s="26"/>
      <c r="D308" s="27"/>
      <c r="E308" s="28" t="s">
        <v>72</v>
      </c>
      <c r="F308" s="21" t="s">
        <v>73</v>
      </c>
      <c r="G308" s="30">
        <f t="shared" si="96"/>
        <v>21911.7</v>
      </c>
      <c r="H308" s="27">
        <v>21911.7</v>
      </c>
      <c r="I308" s="27"/>
      <c r="J308" s="30">
        <f t="shared" si="97"/>
        <v>48000</v>
      </c>
      <c r="K308" s="27">
        <v>48000</v>
      </c>
      <c r="L308" s="27"/>
      <c r="M308" s="30">
        <f t="shared" si="98"/>
        <v>39000</v>
      </c>
      <c r="N308" s="27">
        <v>39000</v>
      </c>
      <c r="O308" s="27"/>
      <c r="P308" s="23">
        <f t="shared" si="92"/>
        <v>-9000</v>
      </c>
      <c r="Q308" s="23">
        <f t="shared" si="92"/>
        <v>-9000</v>
      </c>
      <c r="R308" s="23">
        <f t="shared" si="93"/>
        <v>0</v>
      </c>
      <c r="S308" s="30">
        <f t="shared" si="99"/>
        <v>39000</v>
      </c>
      <c r="T308" s="27">
        <v>39000</v>
      </c>
      <c r="U308" s="27"/>
      <c r="V308" s="30">
        <f t="shared" si="100"/>
        <v>39000</v>
      </c>
      <c r="W308" s="27">
        <v>39000</v>
      </c>
      <c r="X308" s="27"/>
      <c r="Y308" s="24"/>
    </row>
    <row r="309" spans="1:25" x14ac:dyDescent="0.25">
      <c r="A309" s="25"/>
      <c r="B309" s="26"/>
      <c r="C309" s="26"/>
      <c r="D309" s="27"/>
      <c r="E309" s="28" t="s">
        <v>75</v>
      </c>
      <c r="F309" s="21" t="s">
        <v>76</v>
      </c>
      <c r="G309" s="30">
        <f t="shared" si="96"/>
        <v>220.1</v>
      </c>
      <c r="H309" s="27">
        <v>220.1</v>
      </c>
      <c r="I309" s="27"/>
      <c r="J309" s="30">
        <f t="shared" si="97"/>
        <v>600</v>
      </c>
      <c r="K309" s="27">
        <v>600</v>
      </c>
      <c r="L309" s="27"/>
      <c r="M309" s="30">
        <f t="shared" si="98"/>
        <v>600</v>
      </c>
      <c r="N309" s="27">
        <v>600</v>
      </c>
      <c r="O309" s="27"/>
      <c r="P309" s="23">
        <f t="shared" si="92"/>
        <v>0</v>
      </c>
      <c r="Q309" s="23">
        <f t="shared" si="92"/>
        <v>0</v>
      </c>
      <c r="R309" s="23">
        <f t="shared" si="93"/>
        <v>0</v>
      </c>
      <c r="S309" s="30">
        <f t="shared" si="99"/>
        <v>600</v>
      </c>
      <c r="T309" s="27">
        <v>600</v>
      </c>
      <c r="U309" s="27"/>
      <c r="V309" s="30">
        <f t="shared" si="100"/>
        <v>600</v>
      </c>
      <c r="W309" s="27">
        <v>600</v>
      </c>
      <c r="X309" s="27"/>
      <c r="Y309" s="24"/>
    </row>
    <row r="310" spans="1:25" x14ac:dyDescent="0.25">
      <c r="A310" s="25"/>
      <c r="B310" s="26"/>
      <c r="C310" s="26"/>
      <c r="D310" s="27"/>
      <c r="E310" s="28" t="s">
        <v>77</v>
      </c>
      <c r="F310" s="21" t="s">
        <v>78</v>
      </c>
      <c r="G310" s="30">
        <f t="shared" si="96"/>
        <v>0</v>
      </c>
      <c r="H310" s="27"/>
      <c r="I310" s="27"/>
      <c r="J310" s="30">
        <f t="shared" si="97"/>
        <v>1000</v>
      </c>
      <c r="K310" s="27">
        <v>1000</v>
      </c>
      <c r="L310" s="27"/>
      <c r="M310" s="30">
        <f t="shared" si="98"/>
        <v>1000</v>
      </c>
      <c r="N310" s="27">
        <v>1000</v>
      </c>
      <c r="O310" s="27"/>
      <c r="P310" s="23">
        <f t="shared" si="92"/>
        <v>0</v>
      </c>
      <c r="Q310" s="23">
        <f t="shared" si="92"/>
        <v>0</v>
      </c>
      <c r="R310" s="23">
        <f t="shared" si="93"/>
        <v>0</v>
      </c>
      <c r="S310" s="30">
        <f t="shared" si="99"/>
        <v>1000</v>
      </c>
      <c r="T310" s="27">
        <v>1000</v>
      </c>
      <c r="U310" s="27"/>
      <c r="V310" s="30">
        <f t="shared" si="100"/>
        <v>1000</v>
      </c>
      <c r="W310" s="27">
        <v>1000</v>
      </c>
      <c r="X310" s="27"/>
      <c r="Y310" s="24"/>
    </row>
    <row r="311" spans="1:25" x14ac:dyDescent="0.25">
      <c r="A311" s="25"/>
      <c r="B311" s="26"/>
      <c r="C311" s="26"/>
      <c r="D311" s="27"/>
      <c r="E311" s="28" t="s">
        <v>85</v>
      </c>
      <c r="F311" s="21" t="s">
        <v>86</v>
      </c>
      <c r="G311" s="30">
        <f t="shared" si="96"/>
        <v>547.70000000000005</v>
      </c>
      <c r="H311" s="27">
        <v>547.70000000000005</v>
      </c>
      <c r="I311" s="27"/>
      <c r="J311" s="30">
        <f t="shared" si="97"/>
        <v>1000</v>
      </c>
      <c r="K311" s="27">
        <v>1000</v>
      </c>
      <c r="L311" s="27"/>
      <c r="M311" s="30">
        <f t="shared" si="98"/>
        <v>400</v>
      </c>
      <c r="N311" s="27">
        <v>400</v>
      </c>
      <c r="O311" s="27"/>
      <c r="P311" s="23">
        <f t="shared" si="92"/>
        <v>-600</v>
      </c>
      <c r="Q311" s="23">
        <f t="shared" si="92"/>
        <v>-600</v>
      </c>
      <c r="R311" s="23">
        <f t="shared" si="93"/>
        <v>0</v>
      </c>
      <c r="S311" s="30">
        <f t="shared" si="99"/>
        <v>400</v>
      </c>
      <c r="T311" s="27">
        <v>400</v>
      </c>
      <c r="U311" s="27"/>
      <c r="V311" s="30">
        <f t="shared" si="100"/>
        <v>400</v>
      </c>
      <c r="W311" s="27">
        <v>400</v>
      </c>
      <c r="X311" s="27"/>
      <c r="Y311" s="24"/>
    </row>
    <row r="312" spans="1:25" x14ac:dyDescent="0.25">
      <c r="A312" s="25"/>
      <c r="B312" s="26"/>
      <c r="C312" s="26"/>
      <c r="D312" s="27"/>
      <c r="E312" s="28" t="s">
        <v>87</v>
      </c>
      <c r="F312" s="21" t="s">
        <v>88</v>
      </c>
      <c r="G312" s="30">
        <f t="shared" si="96"/>
        <v>0</v>
      </c>
      <c r="H312" s="27"/>
      <c r="I312" s="27"/>
      <c r="J312" s="30">
        <f t="shared" si="97"/>
        <v>0</v>
      </c>
      <c r="K312" s="27"/>
      <c r="L312" s="27"/>
      <c r="M312" s="30">
        <f t="shared" si="98"/>
        <v>0</v>
      </c>
      <c r="N312" s="27"/>
      <c r="O312" s="27"/>
      <c r="P312" s="23">
        <f t="shared" si="92"/>
        <v>0</v>
      </c>
      <c r="Q312" s="23">
        <f t="shared" si="92"/>
        <v>0</v>
      </c>
      <c r="R312" s="23">
        <f t="shared" si="93"/>
        <v>0</v>
      </c>
      <c r="S312" s="30">
        <f t="shared" si="99"/>
        <v>0</v>
      </c>
      <c r="T312" s="27"/>
      <c r="U312" s="27"/>
      <c r="V312" s="30">
        <f t="shared" si="100"/>
        <v>0</v>
      </c>
      <c r="W312" s="27"/>
      <c r="X312" s="27"/>
      <c r="Y312" s="24"/>
    </row>
    <row r="313" spans="1:25" x14ac:dyDescent="0.25">
      <c r="A313" s="25"/>
      <c r="B313" s="26"/>
      <c r="C313" s="26"/>
      <c r="D313" s="27"/>
      <c r="E313" s="28" t="s">
        <v>92</v>
      </c>
      <c r="F313" s="21" t="s">
        <v>93</v>
      </c>
      <c r="G313" s="30">
        <f t="shared" si="96"/>
        <v>0</v>
      </c>
      <c r="H313" s="27"/>
      <c r="I313" s="27"/>
      <c r="J313" s="30">
        <f t="shared" si="97"/>
        <v>0</v>
      </c>
      <c r="K313" s="27"/>
      <c r="L313" s="27"/>
      <c r="M313" s="30">
        <f t="shared" si="98"/>
        <v>0</v>
      </c>
      <c r="N313" s="27"/>
      <c r="O313" s="27"/>
      <c r="P313" s="23">
        <f t="shared" si="92"/>
        <v>0</v>
      </c>
      <c r="Q313" s="23">
        <f t="shared" si="92"/>
        <v>0</v>
      </c>
      <c r="R313" s="23">
        <f t="shared" si="93"/>
        <v>0</v>
      </c>
      <c r="S313" s="30">
        <f t="shared" si="99"/>
        <v>0</v>
      </c>
      <c r="T313" s="27"/>
      <c r="U313" s="27"/>
      <c r="V313" s="30">
        <f t="shared" si="100"/>
        <v>0</v>
      </c>
      <c r="W313" s="27"/>
      <c r="X313" s="27"/>
      <c r="Y313" s="24"/>
    </row>
    <row r="314" spans="1:25" x14ac:dyDescent="0.25">
      <c r="A314" s="25"/>
      <c r="B314" s="26"/>
      <c r="C314" s="26"/>
      <c r="D314" s="27"/>
      <c r="E314" s="28" t="s">
        <v>94</v>
      </c>
      <c r="F314" s="21" t="s">
        <v>95</v>
      </c>
      <c r="G314" s="30">
        <f t="shared" si="96"/>
        <v>0</v>
      </c>
      <c r="H314" s="27"/>
      <c r="I314" s="27"/>
      <c r="J314" s="30">
        <f t="shared" si="97"/>
        <v>0</v>
      </c>
      <c r="K314" s="27"/>
      <c r="L314" s="27"/>
      <c r="M314" s="30">
        <f t="shared" si="98"/>
        <v>0</v>
      </c>
      <c r="N314" s="27"/>
      <c r="O314" s="27"/>
      <c r="P314" s="23">
        <f t="shared" si="92"/>
        <v>0</v>
      </c>
      <c r="Q314" s="23">
        <f t="shared" si="92"/>
        <v>0</v>
      </c>
      <c r="R314" s="23">
        <f t="shared" si="93"/>
        <v>0</v>
      </c>
      <c r="S314" s="30">
        <f t="shared" si="99"/>
        <v>0</v>
      </c>
      <c r="T314" s="27"/>
      <c r="U314" s="27"/>
      <c r="V314" s="30">
        <f t="shared" si="100"/>
        <v>0</v>
      </c>
      <c r="W314" s="27"/>
      <c r="X314" s="27"/>
      <c r="Y314" s="24"/>
    </row>
    <row r="315" spans="1:25" ht="33.75" hidden="1" customHeight="1" x14ac:dyDescent="0.25">
      <c r="A315" s="25"/>
      <c r="B315" s="26"/>
      <c r="C315" s="26"/>
      <c r="D315" s="27"/>
      <c r="E315" s="29" t="s">
        <v>261</v>
      </c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23">
        <f t="shared" si="92"/>
        <v>0</v>
      </c>
      <c r="Q315" s="23">
        <f t="shared" si="92"/>
        <v>0</v>
      </c>
      <c r="R315" s="23">
        <f t="shared" si="93"/>
        <v>0</v>
      </c>
      <c r="S315" s="30"/>
      <c r="T315" s="30"/>
      <c r="U315" s="30"/>
      <c r="V315" s="30"/>
      <c r="W315" s="30"/>
      <c r="X315" s="30"/>
      <c r="Y315" s="24"/>
    </row>
    <row r="316" spans="1:25" ht="21" hidden="1" x14ac:dyDescent="0.25">
      <c r="A316" s="25"/>
      <c r="B316" s="26"/>
      <c r="C316" s="26"/>
      <c r="D316" s="27"/>
      <c r="E316" s="28" t="s">
        <v>79</v>
      </c>
      <c r="F316" s="21" t="s">
        <v>80</v>
      </c>
      <c r="G316" s="27"/>
      <c r="H316" s="27"/>
      <c r="I316" s="27"/>
      <c r="J316" s="27"/>
      <c r="K316" s="27"/>
      <c r="L316" s="27"/>
      <c r="M316" s="27"/>
      <c r="N316" s="27"/>
      <c r="O316" s="27"/>
      <c r="P316" s="23">
        <f t="shared" si="92"/>
        <v>0</v>
      </c>
      <c r="Q316" s="23">
        <f t="shared" si="92"/>
        <v>0</v>
      </c>
      <c r="R316" s="23">
        <f t="shared" si="93"/>
        <v>0</v>
      </c>
      <c r="S316" s="27"/>
      <c r="T316" s="27"/>
      <c r="U316" s="27"/>
      <c r="V316" s="27"/>
      <c r="W316" s="27"/>
      <c r="X316" s="27"/>
      <c r="Y316" s="24"/>
    </row>
    <row r="317" spans="1:25" x14ac:dyDescent="0.25">
      <c r="A317" s="25" t="s">
        <v>262</v>
      </c>
      <c r="B317" s="26" t="s">
        <v>246</v>
      </c>
      <c r="C317" s="26" t="s">
        <v>160</v>
      </c>
      <c r="D317" s="27" t="s">
        <v>25</v>
      </c>
      <c r="E317" s="29" t="s">
        <v>263</v>
      </c>
      <c r="F317" s="30"/>
      <c r="G317" s="30">
        <f t="shared" ref="G317:O317" si="101">SUM(G319)</f>
        <v>0</v>
      </c>
      <c r="H317" s="30">
        <f t="shared" si="101"/>
        <v>0</v>
      </c>
      <c r="I317" s="30">
        <f t="shared" si="101"/>
        <v>0</v>
      </c>
      <c r="J317" s="30">
        <f t="shared" si="101"/>
        <v>0</v>
      </c>
      <c r="K317" s="30">
        <f t="shared" si="101"/>
        <v>0</v>
      </c>
      <c r="L317" s="30">
        <f t="shared" si="101"/>
        <v>0</v>
      </c>
      <c r="M317" s="30">
        <f t="shared" si="101"/>
        <v>0</v>
      </c>
      <c r="N317" s="30">
        <f t="shared" si="101"/>
        <v>0</v>
      </c>
      <c r="O317" s="30">
        <f t="shared" si="101"/>
        <v>0</v>
      </c>
      <c r="P317" s="23">
        <f t="shared" si="92"/>
        <v>0</v>
      </c>
      <c r="Q317" s="23">
        <f t="shared" si="92"/>
        <v>0</v>
      </c>
      <c r="R317" s="23">
        <f t="shared" si="93"/>
        <v>0</v>
      </c>
      <c r="S317" s="30">
        <f t="shared" ref="S317:X317" si="102">SUM(S319)</f>
        <v>0</v>
      </c>
      <c r="T317" s="30">
        <f t="shared" si="102"/>
        <v>0</v>
      </c>
      <c r="U317" s="30">
        <f t="shared" si="102"/>
        <v>0</v>
      </c>
      <c r="V317" s="30">
        <f t="shared" si="102"/>
        <v>0</v>
      </c>
      <c r="W317" s="30">
        <f t="shared" si="102"/>
        <v>0</v>
      </c>
      <c r="X317" s="30">
        <f t="shared" si="102"/>
        <v>0</v>
      </c>
      <c r="Y317" s="24"/>
    </row>
    <row r="318" spans="1:25" ht="12.75" customHeight="1" x14ac:dyDescent="0.25">
      <c r="A318" s="25"/>
      <c r="B318" s="26"/>
      <c r="C318" s="26"/>
      <c r="D318" s="27"/>
      <c r="E318" s="28" t="s">
        <v>30</v>
      </c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3"/>
      <c r="Q318" s="23"/>
      <c r="R318" s="23"/>
      <c r="S318" s="27"/>
      <c r="T318" s="27"/>
      <c r="U318" s="27"/>
      <c r="V318" s="27"/>
      <c r="W318" s="27"/>
      <c r="X318" s="27"/>
      <c r="Y318" s="24"/>
    </row>
    <row r="319" spans="1:25" ht="12.75" customHeight="1" x14ac:dyDescent="0.25">
      <c r="A319" s="20" t="s">
        <v>264</v>
      </c>
      <c r="B319" s="21" t="s">
        <v>246</v>
      </c>
      <c r="C319" s="21" t="s">
        <v>160</v>
      </c>
      <c r="D319" s="21" t="s">
        <v>28</v>
      </c>
      <c r="E319" s="28" t="s">
        <v>263</v>
      </c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3">
        <f t="shared" si="92"/>
        <v>0</v>
      </c>
      <c r="Q319" s="23">
        <f t="shared" si="92"/>
        <v>0</v>
      </c>
      <c r="R319" s="23">
        <f t="shared" si="93"/>
        <v>0</v>
      </c>
      <c r="S319" s="27"/>
      <c r="T319" s="27"/>
      <c r="U319" s="27"/>
      <c r="V319" s="27"/>
      <c r="W319" s="27"/>
      <c r="X319" s="27"/>
      <c r="Y319" s="24"/>
    </row>
    <row r="320" spans="1:25" ht="12.75" customHeight="1" x14ac:dyDescent="0.25">
      <c r="A320" s="25"/>
      <c r="B320" s="26"/>
      <c r="C320" s="26"/>
      <c r="D320" s="27"/>
      <c r="E320" s="28" t="s">
        <v>17</v>
      </c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3"/>
      <c r="Q320" s="23"/>
      <c r="R320" s="23"/>
      <c r="S320" s="27"/>
      <c r="T320" s="27"/>
      <c r="U320" s="27"/>
      <c r="V320" s="27"/>
      <c r="W320" s="27"/>
      <c r="X320" s="27"/>
      <c r="Y320" s="24"/>
    </row>
    <row r="321" spans="1:25" ht="21" x14ac:dyDescent="0.25">
      <c r="A321" s="25"/>
      <c r="B321" s="26"/>
      <c r="C321" s="26"/>
      <c r="D321" s="27"/>
      <c r="E321" s="29" t="s">
        <v>265</v>
      </c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23">
        <f t="shared" si="92"/>
        <v>0</v>
      </c>
      <c r="Q321" s="23">
        <f t="shared" si="92"/>
        <v>0</v>
      </c>
      <c r="R321" s="23">
        <f t="shared" si="93"/>
        <v>0</v>
      </c>
      <c r="S321" s="30"/>
      <c r="T321" s="30"/>
      <c r="U321" s="30"/>
      <c r="V321" s="30"/>
      <c r="W321" s="30"/>
      <c r="X321" s="30"/>
      <c r="Y321" s="24"/>
    </row>
    <row r="322" spans="1:25" ht="12.75" customHeight="1" x14ac:dyDescent="0.25">
      <c r="A322" s="25"/>
      <c r="B322" s="26"/>
      <c r="C322" s="26"/>
      <c r="D322" s="27"/>
      <c r="E322" s="28" t="s">
        <v>101</v>
      </c>
      <c r="F322" s="21" t="s">
        <v>102</v>
      </c>
      <c r="G322" s="27"/>
      <c r="H322" s="27"/>
      <c r="I322" s="27"/>
      <c r="J322" s="27"/>
      <c r="K322" s="27"/>
      <c r="L322" s="27"/>
      <c r="M322" s="27"/>
      <c r="N322" s="27"/>
      <c r="O322" s="27"/>
      <c r="P322" s="23">
        <f t="shared" si="92"/>
        <v>0</v>
      </c>
      <c r="Q322" s="23">
        <f t="shared" si="92"/>
        <v>0</v>
      </c>
      <c r="R322" s="23">
        <f t="shared" si="93"/>
        <v>0</v>
      </c>
      <c r="S322" s="27"/>
      <c r="T322" s="27"/>
      <c r="U322" s="27"/>
      <c r="V322" s="27"/>
      <c r="W322" s="27"/>
      <c r="X322" s="27"/>
      <c r="Y322" s="24"/>
    </row>
    <row r="323" spans="1:25" ht="12.75" customHeight="1" x14ac:dyDescent="0.25">
      <c r="A323" s="25"/>
      <c r="B323" s="26"/>
      <c r="C323" s="26"/>
      <c r="D323" s="27"/>
      <c r="E323" s="28" t="s">
        <v>103</v>
      </c>
      <c r="F323" s="21" t="s">
        <v>104</v>
      </c>
      <c r="G323" s="27"/>
      <c r="H323" s="27"/>
      <c r="I323" s="27"/>
      <c r="J323" s="27"/>
      <c r="K323" s="27"/>
      <c r="L323" s="27"/>
      <c r="M323" s="27"/>
      <c r="N323" s="27"/>
      <c r="O323" s="27"/>
      <c r="P323" s="23">
        <f t="shared" si="92"/>
        <v>0</v>
      </c>
      <c r="Q323" s="23">
        <f t="shared" si="92"/>
        <v>0</v>
      </c>
      <c r="R323" s="23">
        <f t="shared" si="93"/>
        <v>0</v>
      </c>
      <c r="S323" s="27"/>
      <c r="T323" s="27"/>
      <c r="U323" s="27"/>
      <c r="V323" s="27"/>
      <c r="W323" s="27"/>
      <c r="X323" s="27"/>
      <c r="Y323" s="24"/>
    </row>
    <row r="324" spans="1:25" ht="21" x14ac:dyDescent="0.25">
      <c r="A324" s="25" t="s">
        <v>266</v>
      </c>
      <c r="B324" s="26" t="s">
        <v>246</v>
      </c>
      <c r="C324" s="26" t="s">
        <v>106</v>
      </c>
      <c r="D324" s="27" t="s">
        <v>25</v>
      </c>
      <c r="E324" s="29" t="s">
        <v>267</v>
      </c>
      <c r="F324" s="30"/>
      <c r="G324" s="30">
        <f t="shared" ref="G324:O324" si="103">SUM(G326)</f>
        <v>1534.8</v>
      </c>
      <c r="H324" s="30">
        <f t="shared" si="103"/>
        <v>1534.8</v>
      </c>
      <c r="I324" s="30">
        <f t="shared" si="103"/>
        <v>0</v>
      </c>
      <c r="J324" s="30">
        <f t="shared" si="103"/>
        <v>10800</v>
      </c>
      <c r="K324" s="30">
        <f t="shared" si="103"/>
        <v>10800</v>
      </c>
      <c r="L324" s="30">
        <f t="shared" si="103"/>
        <v>0</v>
      </c>
      <c r="M324" s="30">
        <f t="shared" si="103"/>
        <v>24000</v>
      </c>
      <c r="N324" s="30">
        <f t="shared" si="103"/>
        <v>24000</v>
      </c>
      <c r="O324" s="30">
        <f t="shared" si="103"/>
        <v>0</v>
      </c>
      <c r="P324" s="23">
        <f t="shared" si="92"/>
        <v>13200</v>
      </c>
      <c r="Q324" s="23">
        <f>SUM(N324-K324)</f>
        <v>13200</v>
      </c>
      <c r="R324" s="23">
        <f t="shared" si="93"/>
        <v>0</v>
      </c>
      <c r="S324" s="30">
        <f t="shared" ref="S324:X324" si="104">SUM(S326)</f>
        <v>24000</v>
      </c>
      <c r="T324" s="30">
        <f t="shared" si="104"/>
        <v>24000</v>
      </c>
      <c r="U324" s="30">
        <f t="shared" si="104"/>
        <v>0</v>
      </c>
      <c r="V324" s="30">
        <f t="shared" si="104"/>
        <v>21000</v>
      </c>
      <c r="W324" s="30">
        <f t="shared" si="104"/>
        <v>21000</v>
      </c>
      <c r="X324" s="30">
        <f t="shared" si="104"/>
        <v>0</v>
      </c>
      <c r="Y324" s="24"/>
    </row>
    <row r="325" spans="1:25" ht="12.75" customHeight="1" x14ac:dyDescent="0.25">
      <c r="A325" s="25"/>
      <c r="B325" s="26"/>
      <c r="C325" s="26"/>
      <c r="D325" s="27"/>
      <c r="E325" s="28" t="s">
        <v>30</v>
      </c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3"/>
      <c r="Q325" s="23"/>
      <c r="R325" s="23"/>
      <c r="S325" s="27"/>
      <c r="T325" s="27"/>
      <c r="U325" s="27"/>
      <c r="V325" s="27"/>
      <c r="W325" s="27"/>
      <c r="X325" s="27"/>
      <c r="Y325" s="24"/>
    </row>
    <row r="326" spans="1:25" ht="21" x14ac:dyDescent="0.25">
      <c r="A326" s="20" t="s">
        <v>268</v>
      </c>
      <c r="B326" s="21" t="s">
        <v>246</v>
      </c>
      <c r="C326" s="21" t="s">
        <v>106</v>
      </c>
      <c r="D326" s="21" t="s">
        <v>28</v>
      </c>
      <c r="E326" s="28" t="s">
        <v>269</v>
      </c>
      <c r="F326" s="27"/>
      <c r="G326" s="30">
        <f>H326+I326</f>
        <v>1534.8</v>
      </c>
      <c r="H326" s="27">
        <f>H328</f>
        <v>1534.8</v>
      </c>
      <c r="I326" s="27">
        <f>I328</f>
        <v>0</v>
      </c>
      <c r="J326" s="30">
        <f>K326+L326</f>
        <v>10800</v>
      </c>
      <c r="K326" s="27">
        <f>K328</f>
        <v>10800</v>
      </c>
      <c r="L326" s="27">
        <f>L328</f>
        <v>0</v>
      </c>
      <c r="M326" s="30">
        <f>N326+O326</f>
        <v>24000</v>
      </c>
      <c r="N326" s="27">
        <f>N328</f>
        <v>24000</v>
      </c>
      <c r="O326" s="27">
        <f>O328</f>
        <v>0</v>
      </c>
      <c r="P326" s="23">
        <f t="shared" si="92"/>
        <v>13200</v>
      </c>
      <c r="Q326" s="23">
        <f t="shared" si="92"/>
        <v>13200</v>
      </c>
      <c r="R326" s="23">
        <f t="shared" si="93"/>
        <v>0</v>
      </c>
      <c r="S326" s="30">
        <f>T326+U326</f>
        <v>24000</v>
      </c>
      <c r="T326" s="27">
        <f>T328</f>
        <v>24000</v>
      </c>
      <c r="U326" s="27">
        <f>U328</f>
        <v>0</v>
      </c>
      <c r="V326" s="30">
        <f>W326+X326</f>
        <v>21000</v>
      </c>
      <c r="W326" s="27">
        <f>W328</f>
        <v>21000</v>
      </c>
      <c r="X326" s="27">
        <f>X328</f>
        <v>0</v>
      </c>
      <c r="Y326" s="24"/>
    </row>
    <row r="327" spans="1:25" ht="12.75" customHeight="1" x14ac:dyDescent="0.25">
      <c r="A327" s="25"/>
      <c r="B327" s="26"/>
      <c r="C327" s="26"/>
      <c r="D327" s="27"/>
      <c r="E327" s="28" t="s">
        <v>17</v>
      </c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3"/>
      <c r="Q327" s="23"/>
      <c r="R327" s="23"/>
      <c r="S327" s="27"/>
      <c r="T327" s="27"/>
      <c r="U327" s="27"/>
      <c r="V327" s="27"/>
      <c r="W327" s="27"/>
      <c r="X327" s="27"/>
      <c r="Y327" s="24"/>
    </row>
    <row r="328" spans="1:25" x14ac:dyDescent="0.25">
      <c r="A328" s="25"/>
      <c r="B328" s="26"/>
      <c r="C328" s="26"/>
      <c r="D328" s="27"/>
      <c r="E328" s="29" t="s">
        <v>270</v>
      </c>
      <c r="F328" s="30"/>
      <c r="G328" s="30">
        <f>H328+I328</f>
        <v>1534.8</v>
      </c>
      <c r="H328" s="30">
        <f>SUM(H329:H331)</f>
        <v>1534.8</v>
      </c>
      <c r="I328" s="30"/>
      <c r="J328" s="30">
        <f>K328+L328</f>
        <v>10800</v>
      </c>
      <c r="K328" s="30">
        <f>SUM(K329:K331)</f>
        <v>10800</v>
      </c>
      <c r="L328" s="30"/>
      <c r="M328" s="30">
        <f>N328+O328</f>
        <v>24000</v>
      </c>
      <c r="N328" s="30">
        <f>SUM(N329:N331)</f>
        <v>24000</v>
      </c>
      <c r="O328" s="30"/>
      <c r="P328" s="23">
        <f t="shared" si="92"/>
        <v>13200</v>
      </c>
      <c r="Q328" s="23">
        <f t="shared" si="92"/>
        <v>13200</v>
      </c>
      <c r="R328" s="23">
        <f t="shared" si="93"/>
        <v>0</v>
      </c>
      <c r="S328" s="30">
        <f>T328+U328</f>
        <v>24000</v>
      </c>
      <c r="T328" s="30">
        <f>SUM(T329:T331)</f>
        <v>24000</v>
      </c>
      <c r="U328" s="30"/>
      <c r="V328" s="30">
        <f>W328+X328</f>
        <v>21000</v>
      </c>
      <c r="W328" s="30">
        <f>SUM(W329:W331)</f>
        <v>21000</v>
      </c>
      <c r="X328" s="30"/>
      <c r="Y328" s="24"/>
    </row>
    <row r="329" spans="1:25" x14ac:dyDescent="0.25">
      <c r="A329" s="25"/>
      <c r="B329" s="26"/>
      <c r="C329" s="26"/>
      <c r="D329" s="27"/>
      <c r="E329" s="28" t="s">
        <v>66</v>
      </c>
      <c r="F329" s="21" t="s">
        <v>67</v>
      </c>
      <c r="G329" s="30">
        <f>H329+I329</f>
        <v>0</v>
      </c>
      <c r="H329" s="30">
        <v>0</v>
      </c>
      <c r="I329" s="30"/>
      <c r="J329" s="30">
        <f>K329+L329</f>
        <v>300</v>
      </c>
      <c r="K329" s="30">
        <v>300</v>
      </c>
      <c r="L329" s="30"/>
      <c r="M329" s="30">
        <f>N329+O329</f>
        <v>500</v>
      </c>
      <c r="N329" s="30">
        <v>500</v>
      </c>
      <c r="O329" s="30"/>
      <c r="P329" s="23">
        <f t="shared" si="92"/>
        <v>200</v>
      </c>
      <c r="Q329" s="23">
        <f t="shared" si="92"/>
        <v>200</v>
      </c>
      <c r="R329" s="23">
        <f t="shared" si="93"/>
        <v>0</v>
      </c>
      <c r="S329" s="30">
        <f>T329+U329</f>
        <v>500</v>
      </c>
      <c r="T329" s="30">
        <v>500</v>
      </c>
      <c r="U329" s="30"/>
      <c r="V329" s="30">
        <f>W329+X329</f>
        <v>500</v>
      </c>
      <c r="W329" s="30">
        <v>500</v>
      </c>
      <c r="X329" s="30"/>
      <c r="Y329" s="24"/>
    </row>
    <row r="330" spans="1:25" ht="21" x14ac:dyDescent="0.25">
      <c r="A330" s="25"/>
      <c r="B330" s="26"/>
      <c r="C330" s="26"/>
      <c r="D330" s="27"/>
      <c r="E330" s="28" t="s">
        <v>99</v>
      </c>
      <c r="F330" s="21" t="s">
        <v>100</v>
      </c>
      <c r="G330" s="30">
        <f>H330+I330</f>
        <v>1534.8</v>
      </c>
      <c r="H330" s="27">
        <v>1534.8</v>
      </c>
      <c r="I330" s="27"/>
      <c r="J330" s="30">
        <f>K330+L330</f>
        <v>10000</v>
      </c>
      <c r="K330" s="27">
        <v>10000</v>
      </c>
      <c r="L330" s="27"/>
      <c r="M330" s="30">
        <f>N330+O330</f>
        <v>23000</v>
      </c>
      <c r="N330" s="27">
        <v>23000</v>
      </c>
      <c r="O330" s="27"/>
      <c r="P330" s="23">
        <f t="shared" si="92"/>
        <v>13000</v>
      </c>
      <c r="Q330" s="23">
        <f t="shared" si="92"/>
        <v>13000</v>
      </c>
      <c r="R330" s="23">
        <f t="shared" si="93"/>
        <v>0</v>
      </c>
      <c r="S330" s="30">
        <f>T330+U330</f>
        <v>23000</v>
      </c>
      <c r="T330" s="27">
        <v>23000</v>
      </c>
      <c r="U330" s="27"/>
      <c r="V330" s="30">
        <f>W330+X330</f>
        <v>20000</v>
      </c>
      <c r="W330" s="27">
        <v>20000</v>
      </c>
      <c r="X330" s="27"/>
      <c r="Y330" s="24"/>
    </row>
    <row r="331" spans="1:25" x14ac:dyDescent="0.25">
      <c r="A331" s="25"/>
      <c r="B331" s="26"/>
      <c r="C331" s="26"/>
      <c r="D331" s="27"/>
      <c r="E331" s="28" t="s">
        <v>87</v>
      </c>
      <c r="F331" s="21" t="s">
        <v>88</v>
      </c>
      <c r="G331" s="30">
        <f>H331+I331</f>
        <v>0</v>
      </c>
      <c r="H331" s="27">
        <v>0</v>
      </c>
      <c r="I331" s="27"/>
      <c r="J331" s="30">
        <f>K331+L331</f>
        <v>500</v>
      </c>
      <c r="K331" s="27">
        <v>500</v>
      </c>
      <c r="L331" s="27"/>
      <c r="M331" s="30">
        <f>N331+O331</f>
        <v>500</v>
      </c>
      <c r="N331" s="27">
        <v>500</v>
      </c>
      <c r="O331" s="27"/>
      <c r="P331" s="23">
        <f t="shared" si="92"/>
        <v>0</v>
      </c>
      <c r="Q331" s="23">
        <f t="shared" si="92"/>
        <v>0</v>
      </c>
      <c r="R331" s="23">
        <f t="shared" si="93"/>
        <v>0</v>
      </c>
      <c r="S331" s="30">
        <f>T331+U331</f>
        <v>500</v>
      </c>
      <c r="T331" s="27">
        <v>500</v>
      </c>
      <c r="U331" s="27"/>
      <c r="V331" s="30">
        <f>W331+X331</f>
        <v>500</v>
      </c>
      <c r="W331" s="27">
        <v>500</v>
      </c>
      <c r="X331" s="27"/>
      <c r="Y331" s="24"/>
    </row>
    <row r="332" spans="1:25" ht="21" x14ac:dyDescent="0.25">
      <c r="A332" s="25" t="s">
        <v>271</v>
      </c>
      <c r="B332" s="26" t="s">
        <v>246</v>
      </c>
      <c r="C332" s="26" t="s">
        <v>120</v>
      </c>
      <c r="D332" s="27" t="s">
        <v>25</v>
      </c>
      <c r="E332" s="29" t="s">
        <v>272</v>
      </c>
      <c r="F332" s="30"/>
      <c r="G332" s="30">
        <f>H332+I332</f>
        <v>12877.5</v>
      </c>
      <c r="H332" s="30">
        <f>SUM(H334)</f>
        <v>12877.5</v>
      </c>
      <c r="I332" s="30">
        <f>SUM(I334)</f>
        <v>0</v>
      </c>
      <c r="J332" s="30">
        <f>K332+L332</f>
        <v>15000</v>
      </c>
      <c r="K332" s="30">
        <f>SUM(K334)</f>
        <v>15000</v>
      </c>
      <c r="L332" s="30">
        <f>SUM(L334)</f>
        <v>0</v>
      </c>
      <c r="M332" s="30">
        <f>N332+O332</f>
        <v>15000</v>
      </c>
      <c r="N332" s="30">
        <f>SUM(N334)</f>
        <v>15000</v>
      </c>
      <c r="O332" s="30">
        <f>SUM(O334)</f>
        <v>0</v>
      </c>
      <c r="P332" s="23">
        <f t="shared" si="92"/>
        <v>0</v>
      </c>
      <c r="Q332" s="23">
        <f t="shared" si="92"/>
        <v>0</v>
      </c>
      <c r="R332" s="23">
        <f t="shared" si="93"/>
        <v>0</v>
      </c>
      <c r="S332" s="30">
        <f>T332+U332</f>
        <v>15000</v>
      </c>
      <c r="T332" s="30">
        <f>SUM(T334)</f>
        <v>15000</v>
      </c>
      <c r="U332" s="30">
        <f>SUM(U334)</f>
        <v>0</v>
      </c>
      <c r="V332" s="30">
        <f>W332+X332</f>
        <v>15000</v>
      </c>
      <c r="W332" s="30">
        <f>SUM(W334)</f>
        <v>15000</v>
      </c>
      <c r="X332" s="30">
        <f>SUM(X334)</f>
        <v>0</v>
      </c>
      <c r="Y332" s="24"/>
    </row>
    <row r="333" spans="1:25" ht="12.75" customHeight="1" x14ac:dyDescent="0.25">
      <c r="A333" s="25"/>
      <c r="B333" s="26"/>
      <c r="C333" s="26"/>
      <c r="D333" s="27"/>
      <c r="E333" s="28" t="s">
        <v>30</v>
      </c>
      <c r="F333" s="27"/>
      <c r="G333" s="30"/>
      <c r="H333" s="27"/>
      <c r="I333" s="27"/>
      <c r="J333" s="30"/>
      <c r="K333" s="27"/>
      <c r="L333" s="27"/>
      <c r="M333" s="30"/>
      <c r="N333" s="27"/>
      <c r="O333" s="27"/>
      <c r="P333" s="23"/>
      <c r="Q333" s="23"/>
      <c r="R333" s="23"/>
      <c r="S333" s="30"/>
      <c r="T333" s="27"/>
      <c r="U333" s="27"/>
      <c r="V333" s="30"/>
      <c r="W333" s="27"/>
      <c r="X333" s="27"/>
      <c r="Y333" s="24"/>
    </row>
    <row r="334" spans="1:25" ht="21" x14ac:dyDescent="0.25">
      <c r="A334" s="20" t="s">
        <v>273</v>
      </c>
      <c r="B334" s="21" t="s">
        <v>246</v>
      </c>
      <c r="C334" s="21" t="s">
        <v>120</v>
      </c>
      <c r="D334" s="21" t="s">
        <v>28</v>
      </c>
      <c r="E334" s="28" t="s">
        <v>272</v>
      </c>
      <c r="F334" s="27"/>
      <c r="G334" s="30">
        <f>H334+I334</f>
        <v>12877.5</v>
      </c>
      <c r="H334" s="27">
        <f>H336+H344</f>
        <v>12877.5</v>
      </c>
      <c r="I334" s="27">
        <f>I336+I344</f>
        <v>0</v>
      </c>
      <c r="J334" s="30">
        <f>K334+L334</f>
        <v>15000</v>
      </c>
      <c r="K334" s="27">
        <f>K336+K344</f>
        <v>15000</v>
      </c>
      <c r="L334" s="27">
        <f>L336+L344</f>
        <v>0</v>
      </c>
      <c r="M334" s="30">
        <f>N334+O334</f>
        <v>15000</v>
      </c>
      <c r="N334" s="27">
        <f>N336+N344</f>
        <v>15000</v>
      </c>
      <c r="O334" s="27">
        <f>O336+O344</f>
        <v>0</v>
      </c>
      <c r="P334" s="23">
        <f t="shared" si="92"/>
        <v>0</v>
      </c>
      <c r="Q334" s="23">
        <f t="shared" si="92"/>
        <v>0</v>
      </c>
      <c r="R334" s="23">
        <f t="shared" si="93"/>
        <v>0</v>
      </c>
      <c r="S334" s="30">
        <f>T334+U334</f>
        <v>15000</v>
      </c>
      <c r="T334" s="27">
        <f>T336+T344</f>
        <v>15000</v>
      </c>
      <c r="U334" s="27">
        <f>U336+U344</f>
        <v>0</v>
      </c>
      <c r="V334" s="30">
        <f>W334+X334</f>
        <v>15000</v>
      </c>
      <c r="W334" s="27">
        <f>W336+W344</f>
        <v>15000</v>
      </c>
      <c r="X334" s="27">
        <f>X336+X344</f>
        <v>0</v>
      </c>
      <c r="Y334" s="24"/>
    </row>
    <row r="335" spans="1:25" ht="12.75" customHeight="1" x14ac:dyDescent="0.25">
      <c r="A335" s="25"/>
      <c r="B335" s="26"/>
      <c r="C335" s="26"/>
      <c r="D335" s="27"/>
      <c r="E335" s="28" t="s">
        <v>17</v>
      </c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3"/>
      <c r="Q335" s="23"/>
      <c r="R335" s="23"/>
      <c r="S335" s="27"/>
      <c r="T335" s="27"/>
      <c r="U335" s="27"/>
      <c r="V335" s="27"/>
      <c r="W335" s="27"/>
      <c r="X335" s="27"/>
      <c r="Y335" s="24"/>
    </row>
    <row r="336" spans="1:25" ht="21" x14ac:dyDescent="0.25">
      <c r="A336" s="25"/>
      <c r="B336" s="26"/>
      <c r="C336" s="26"/>
      <c r="D336" s="27"/>
      <c r="E336" s="29" t="s">
        <v>274</v>
      </c>
      <c r="F336" s="30"/>
      <c r="G336" s="30">
        <f t="shared" ref="G336:G345" si="105">H336+I336</f>
        <v>9877.5</v>
      </c>
      <c r="H336" s="30">
        <f>H337+H338</f>
        <v>9877.5</v>
      </c>
      <c r="I336" s="30">
        <f>I337+I338</f>
        <v>0</v>
      </c>
      <c r="J336" s="30">
        <f t="shared" ref="J336:J345" si="106">K336+L336</f>
        <v>12000</v>
      </c>
      <c r="K336" s="30">
        <f>K337+K338</f>
        <v>12000</v>
      </c>
      <c r="L336" s="30">
        <f>L337+L338</f>
        <v>0</v>
      </c>
      <c r="M336" s="30">
        <f t="shared" ref="M336:M345" si="107">N336+O336</f>
        <v>10000</v>
      </c>
      <c r="N336" s="30">
        <f>N337+N338</f>
        <v>10000</v>
      </c>
      <c r="O336" s="30">
        <f>O337+O338</f>
        <v>0</v>
      </c>
      <c r="P336" s="23">
        <f t="shared" ref="P336:Q399" si="108">SUM(M336-J336)</f>
        <v>-2000</v>
      </c>
      <c r="Q336" s="23">
        <f t="shared" si="108"/>
        <v>-2000</v>
      </c>
      <c r="R336" s="23">
        <f t="shared" ref="R336:R399" si="109">SUM(O336-L336)</f>
        <v>0</v>
      </c>
      <c r="S336" s="30">
        <f t="shared" ref="S336:S345" si="110">T336+U336</f>
        <v>10000</v>
      </c>
      <c r="T336" s="30">
        <f>T337+T338</f>
        <v>10000</v>
      </c>
      <c r="U336" s="30">
        <f>U337+U338</f>
        <v>0</v>
      </c>
      <c r="V336" s="30">
        <f t="shared" ref="V336:V345" si="111">W336+X336</f>
        <v>10000</v>
      </c>
      <c r="W336" s="30">
        <f>W337+W338</f>
        <v>10000</v>
      </c>
      <c r="X336" s="30">
        <f>X337+X338</f>
        <v>0</v>
      </c>
      <c r="Y336" s="24"/>
    </row>
    <row r="337" spans="1:25" x14ac:dyDescent="0.25">
      <c r="A337" s="25"/>
      <c r="B337" s="26"/>
      <c r="C337" s="26"/>
      <c r="D337" s="27"/>
      <c r="E337" s="28" t="s">
        <v>64</v>
      </c>
      <c r="F337" s="21" t="s">
        <v>65</v>
      </c>
      <c r="G337" s="30">
        <f t="shared" si="105"/>
        <v>9877.5</v>
      </c>
      <c r="H337" s="27">
        <v>9877.5</v>
      </c>
      <c r="I337" s="27"/>
      <c r="J337" s="30">
        <f t="shared" si="106"/>
        <v>12000</v>
      </c>
      <c r="K337" s="27">
        <v>12000</v>
      </c>
      <c r="L337" s="27"/>
      <c r="M337" s="30">
        <f t="shared" si="107"/>
        <v>10000</v>
      </c>
      <c r="N337" s="27">
        <v>10000</v>
      </c>
      <c r="O337" s="27"/>
      <c r="P337" s="23">
        <f t="shared" si="108"/>
        <v>-2000</v>
      </c>
      <c r="Q337" s="23">
        <f>SUM(N337-K337)</f>
        <v>-2000</v>
      </c>
      <c r="R337" s="23">
        <f t="shared" si="109"/>
        <v>0</v>
      </c>
      <c r="S337" s="30">
        <f t="shared" si="110"/>
        <v>10000</v>
      </c>
      <c r="T337" s="27">
        <v>10000</v>
      </c>
      <c r="U337" s="27"/>
      <c r="V337" s="30">
        <f t="shared" si="111"/>
        <v>10000</v>
      </c>
      <c r="W337" s="27">
        <v>10000</v>
      </c>
      <c r="X337" s="27"/>
      <c r="Y337" s="24"/>
    </row>
    <row r="338" spans="1:25" ht="12.75" customHeight="1" x14ac:dyDescent="0.25">
      <c r="A338" s="25"/>
      <c r="B338" s="26"/>
      <c r="C338" s="26"/>
      <c r="D338" s="27"/>
      <c r="E338" s="28" t="s">
        <v>96</v>
      </c>
      <c r="F338" s="21" t="s">
        <v>97</v>
      </c>
      <c r="G338" s="30">
        <f t="shared" si="105"/>
        <v>0</v>
      </c>
      <c r="H338" s="27"/>
      <c r="I338" s="27"/>
      <c r="J338" s="30">
        <f t="shared" si="106"/>
        <v>0</v>
      </c>
      <c r="K338" s="27"/>
      <c r="L338" s="27"/>
      <c r="M338" s="30">
        <f t="shared" si="107"/>
        <v>0</v>
      </c>
      <c r="N338" s="27"/>
      <c r="O338" s="27"/>
      <c r="P338" s="23">
        <f t="shared" si="108"/>
        <v>0</v>
      </c>
      <c r="Q338" s="23">
        <f t="shared" si="108"/>
        <v>0</v>
      </c>
      <c r="R338" s="23">
        <f t="shared" si="109"/>
        <v>0</v>
      </c>
      <c r="S338" s="30">
        <f t="shared" si="110"/>
        <v>0</v>
      </c>
      <c r="T338" s="27"/>
      <c r="U338" s="27"/>
      <c r="V338" s="30">
        <f t="shared" si="111"/>
        <v>0</v>
      </c>
      <c r="W338" s="27"/>
      <c r="X338" s="27"/>
      <c r="Y338" s="24"/>
    </row>
    <row r="339" spans="1:25" ht="21" x14ac:dyDescent="0.25">
      <c r="A339" s="25"/>
      <c r="B339" s="26"/>
      <c r="C339" s="26"/>
      <c r="D339" s="27"/>
      <c r="E339" s="29" t="s">
        <v>275</v>
      </c>
      <c r="F339" s="30"/>
      <c r="G339" s="30">
        <f t="shared" si="105"/>
        <v>0</v>
      </c>
      <c r="H339" s="30"/>
      <c r="I339" s="30"/>
      <c r="J339" s="30">
        <f t="shared" si="106"/>
        <v>0</v>
      </c>
      <c r="K339" s="30"/>
      <c r="L339" s="30"/>
      <c r="M339" s="30">
        <f t="shared" si="107"/>
        <v>0</v>
      </c>
      <c r="N339" s="30"/>
      <c r="O339" s="30"/>
      <c r="P339" s="23">
        <f t="shared" si="108"/>
        <v>0</v>
      </c>
      <c r="Q339" s="23">
        <f t="shared" si="108"/>
        <v>0</v>
      </c>
      <c r="R339" s="23">
        <f t="shared" si="109"/>
        <v>0</v>
      </c>
      <c r="S339" s="30">
        <f t="shared" si="110"/>
        <v>0</v>
      </c>
      <c r="T339" s="30"/>
      <c r="U339" s="30"/>
      <c r="V339" s="30">
        <f t="shared" si="111"/>
        <v>0</v>
      </c>
      <c r="W339" s="30"/>
      <c r="X339" s="30"/>
      <c r="Y339" s="24"/>
    </row>
    <row r="340" spans="1:25" ht="12.75" customHeight="1" x14ac:dyDescent="0.25">
      <c r="A340" s="25"/>
      <c r="B340" s="26"/>
      <c r="C340" s="26"/>
      <c r="D340" s="27"/>
      <c r="E340" s="28" t="s">
        <v>40</v>
      </c>
      <c r="F340" s="21" t="s">
        <v>41</v>
      </c>
      <c r="G340" s="30">
        <f t="shared" si="105"/>
        <v>0</v>
      </c>
      <c r="H340" s="27"/>
      <c r="I340" s="27"/>
      <c r="J340" s="30">
        <f t="shared" si="106"/>
        <v>0</v>
      </c>
      <c r="K340" s="27"/>
      <c r="L340" s="27"/>
      <c r="M340" s="30">
        <f t="shared" si="107"/>
        <v>0</v>
      </c>
      <c r="N340" s="27"/>
      <c r="O340" s="27"/>
      <c r="P340" s="23">
        <f t="shared" si="108"/>
        <v>0</v>
      </c>
      <c r="Q340" s="23">
        <f t="shared" si="108"/>
        <v>0</v>
      </c>
      <c r="R340" s="23">
        <f t="shared" si="109"/>
        <v>0</v>
      </c>
      <c r="S340" s="30">
        <f t="shared" si="110"/>
        <v>0</v>
      </c>
      <c r="T340" s="27"/>
      <c r="U340" s="27"/>
      <c r="V340" s="30">
        <f t="shared" si="111"/>
        <v>0</v>
      </c>
      <c r="W340" s="27"/>
      <c r="X340" s="27"/>
      <c r="Y340" s="24"/>
    </row>
    <row r="341" spans="1:25" ht="21" x14ac:dyDescent="0.25">
      <c r="A341" s="25"/>
      <c r="B341" s="26"/>
      <c r="C341" s="26"/>
      <c r="D341" s="27"/>
      <c r="E341" s="29" t="s">
        <v>276</v>
      </c>
      <c r="F341" s="30"/>
      <c r="G341" s="30">
        <f t="shared" si="105"/>
        <v>0</v>
      </c>
      <c r="H341" s="30"/>
      <c r="I341" s="30"/>
      <c r="J341" s="30">
        <f t="shared" si="106"/>
        <v>0</v>
      </c>
      <c r="K341" s="30"/>
      <c r="L341" s="30"/>
      <c r="M341" s="30">
        <f t="shared" si="107"/>
        <v>0</v>
      </c>
      <c r="N341" s="30"/>
      <c r="O341" s="30"/>
      <c r="P341" s="23">
        <f t="shared" si="108"/>
        <v>0</v>
      </c>
      <c r="Q341" s="23">
        <f t="shared" si="108"/>
        <v>0</v>
      </c>
      <c r="R341" s="23">
        <f t="shared" si="109"/>
        <v>0</v>
      </c>
      <c r="S341" s="30">
        <f t="shared" si="110"/>
        <v>0</v>
      </c>
      <c r="T341" s="30"/>
      <c r="U341" s="30"/>
      <c r="V341" s="30">
        <f t="shared" si="111"/>
        <v>0</v>
      </c>
      <c r="W341" s="30"/>
      <c r="X341" s="30"/>
      <c r="Y341" s="24"/>
    </row>
    <row r="342" spans="1:25" ht="12.75" customHeight="1" x14ac:dyDescent="0.25">
      <c r="A342" s="25"/>
      <c r="B342" s="26"/>
      <c r="C342" s="26"/>
      <c r="D342" s="27"/>
      <c r="E342" s="28" t="s">
        <v>40</v>
      </c>
      <c r="F342" s="21" t="s">
        <v>41</v>
      </c>
      <c r="G342" s="30">
        <f t="shared" si="105"/>
        <v>0</v>
      </c>
      <c r="H342" s="27"/>
      <c r="I342" s="27"/>
      <c r="J342" s="30">
        <f t="shared" si="106"/>
        <v>0</v>
      </c>
      <c r="K342" s="27"/>
      <c r="L342" s="27"/>
      <c r="M342" s="30">
        <f t="shared" si="107"/>
        <v>0</v>
      </c>
      <c r="N342" s="27"/>
      <c r="O342" s="27"/>
      <c r="P342" s="23">
        <f t="shared" si="108"/>
        <v>0</v>
      </c>
      <c r="Q342" s="23">
        <f t="shared" si="108"/>
        <v>0</v>
      </c>
      <c r="R342" s="23">
        <f t="shared" si="109"/>
        <v>0</v>
      </c>
      <c r="S342" s="30">
        <f t="shared" si="110"/>
        <v>0</v>
      </c>
      <c r="T342" s="27"/>
      <c r="U342" s="27"/>
      <c r="V342" s="30">
        <f t="shared" si="111"/>
        <v>0</v>
      </c>
      <c r="W342" s="27"/>
      <c r="X342" s="27"/>
      <c r="Y342" s="24"/>
    </row>
    <row r="343" spans="1:25" ht="12.75" customHeight="1" x14ac:dyDescent="0.25">
      <c r="A343" s="25"/>
      <c r="B343" s="26"/>
      <c r="C343" s="26"/>
      <c r="D343" s="27"/>
      <c r="E343" s="28" t="s">
        <v>101</v>
      </c>
      <c r="F343" s="21" t="s">
        <v>102</v>
      </c>
      <c r="G343" s="30">
        <f t="shared" si="105"/>
        <v>0</v>
      </c>
      <c r="H343" s="27"/>
      <c r="I343" s="27"/>
      <c r="J343" s="30">
        <f t="shared" si="106"/>
        <v>0</v>
      </c>
      <c r="K343" s="27"/>
      <c r="L343" s="27"/>
      <c r="M343" s="30">
        <f t="shared" si="107"/>
        <v>0</v>
      </c>
      <c r="N343" s="27"/>
      <c r="O343" s="27"/>
      <c r="P343" s="23">
        <f t="shared" si="108"/>
        <v>0</v>
      </c>
      <c r="Q343" s="23">
        <f t="shared" si="108"/>
        <v>0</v>
      </c>
      <c r="R343" s="23">
        <f t="shared" si="109"/>
        <v>0</v>
      </c>
      <c r="S343" s="30">
        <f t="shared" si="110"/>
        <v>0</v>
      </c>
      <c r="T343" s="27"/>
      <c r="U343" s="27"/>
      <c r="V343" s="30">
        <f t="shared" si="111"/>
        <v>0</v>
      </c>
      <c r="W343" s="27"/>
      <c r="X343" s="27"/>
      <c r="Y343" s="24"/>
    </row>
    <row r="344" spans="1:25" x14ac:dyDescent="0.25">
      <c r="A344" s="25"/>
      <c r="B344" s="26"/>
      <c r="C344" s="26"/>
      <c r="D344" s="27"/>
      <c r="E344" s="29" t="s">
        <v>277</v>
      </c>
      <c r="F344" s="30"/>
      <c r="G344" s="30">
        <f t="shared" si="105"/>
        <v>3000</v>
      </c>
      <c r="H344" s="30">
        <f>H345</f>
        <v>3000</v>
      </c>
      <c r="I344" s="30">
        <f>I345</f>
        <v>0</v>
      </c>
      <c r="J344" s="30">
        <f t="shared" si="106"/>
        <v>3000</v>
      </c>
      <c r="K344" s="30">
        <f>K345</f>
        <v>3000</v>
      </c>
      <c r="L344" s="30">
        <f>L345</f>
        <v>0</v>
      </c>
      <c r="M344" s="30">
        <f t="shared" si="107"/>
        <v>5000</v>
      </c>
      <c r="N344" s="30">
        <f>N345</f>
        <v>5000</v>
      </c>
      <c r="O344" s="30">
        <f>O345</f>
        <v>0</v>
      </c>
      <c r="P344" s="23">
        <f t="shared" si="108"/>
        <v>2000</v>
      </c>
      <c r="Q344" s="23">
        <f>SUM(N344-K344)</f>
        <v>2000</v>
      </c>
      <c r="R344" s="23">
        <f t="shared" si="109"/>
        <v>0</v>
      </c>
      <c r="S344" s="30">
        <f t="shared" si="110"/>
        <v>5000</v>
      </c>
      <c r="T344" s="30">
        <f>T345</f>
        <v>5000</v>
      </c>
      <c r="U344" s="30">
        <f>U345</f>
        <v>0</v>
      </c>
      <c r="V344" s="30">
        <f t="shared" si="111"/>
        <v>5000</v>
      </c>
      <c r="W344" s="30">
        <f>W345</f>
        <v>5000</v>
      </c>
      <c r="X344" s="30">
        <f>X345</f>
        <v>0</v>
      </c>
      <c r="Y344" s="24"/>
    </row>
    <row r="345" spans="1:25" x14ac:dyDescent="0.25">
      <c r="A345" s="25"/>
      <c r="B345" s="26"/>
      <c r="C345" s="26"/>
      <c r="D345" s="27"/>
      <c r="E345" s="28" t="s">
        <v>64</v>
      </c>
      <c r="F345" s="21" t="s">
        <v>65</v>
      </c>
      <c r="G345" s="30">
        <f t="shared" si="105"/>
        <v>3000</v>
      </c>
      <c r="H345" s="27">
        <v>3000</v>
      </c>
      <c r="I345" s="27"/>
      <c r="J345" s="30">
        <f t="shared" si="106"/>
        <v>3000</v>
      </c>
      <c r="K345" s="27">
        <v>3000</v>
      </c>
      <c r="L345" s="27"/>
      <c r="M345" s="30">
        <f t="shared" si="107"/>
        <v>5000</v>
      </c>
      <c r="N345" s="27">
        <v>5000</v>
      </c>
      <c r="O345" s="27"/>
      <c r="P345" s="23">
        <f t="shared" si="108"/>
        <v>2000</v>
      </c>
      <c r="Q345" s="23">
        <f t="shared" si="108"/>
        <v>2000</v>
      </c>
      <c r="R345" s="23">
        <f t="shared" si="109"/>
        <v>0</v>
      </c>
      <c r="S345" s="30">
        <f t="shared" si="110"/>
        <v>5000</v>
      </c>
      <c r="T345" s="27">
        <v>5000</v>
      </c>
      <c r="U345" s="27"/>
      <c r="V345" s="30">
        <f t="shared" si="111"/>
        <v>5000</v>
      </c>
      <c r="W345" s="27">
        <v>5000</v>
      </c>
      <c r="X345" s="27"/>
      <c r="Y345" s="24"/>
    </row>
    <row r="346" spans="1:25" ht="60.75" hidden="1" customHeight="1" x14ac:dyDescent="0.25">
      <c r="A346" s="25"/>
      <c r="B346" s="26"/>
      <c r="C346" s="26"/>
      <c r="D346" s="27"/>
      <c r="E346" s="29" t="s">
        <v>278</v>
      </c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23">
        <f t="shared" si="108"/>
        <v>0</v>
      </c>
      <c r="Q346" s="23">
        <f t="shared" si="108"/>
        <v>0</v>
      </c>
      <c r="R346" s="23">
        <f t="shared" si="109"/>
        <v>0</v>
      </c>
      <c r="S346" s="30"/>
      <c r="T346" s="30"/>
      <c r="U346" s="30"/>
      <c r="V346" s="30"/>
      <c r="W346" s="30"/>
      <c r="X346" s="30"/>
      <c r="Y346" s="24"/>
    </row>
    <row r="347" spans="1:25" ht="12.75" hidden="1" customHeight="1" x14ac:dyDescent="0.25">
      <c r="A347" s="25"/>
      <c r="B347" s="26"/>
      <c r="C347" s="26"/>
      <c r="D347" s="27"/>
      <c r="E347" s="28" t="s">
        <v>87</v>
      </c>
      <c r="F347" s="21" t="s">
        <v>88</v>
      </c>
      <c r="G347" s="27"/>
      <c r="H347" s="27"/>
      <c r="I347" s="27"/>
      <c r="J347" s="27"/>
      <c r="K347" s="27"/>
      <c r="L347" s="27"/>
      <c r="M347" s="27"/>
      <c r="N347" s="27"/>
      <c r="O347" s="27"/>
      <c r="P347" s="23">
        <f t="shared" si="108"/>
        <v>0</v>
      </c>
      <c r="Q347" s="23">
        <f t="shared" si="108"/>
        <v>0</v>
      </c>
      <c r="R347" s="23">
        <f t="shared" si="109"/>
        <v>0</v>
      </c>
      <c r="S347" s="27"/>
      <c r="T347" s="27"/>
      <c r="U347" s="27"/>
      <c r="V347" s="27"/>
      <c r="W347" s="27"/>
      <c r="X347" s="27"/>
      <c r="Y347" s="24"/>
    </row>
    <row r="348" spans="1:25" ht="60" hidden="1" customHeight="1" x14ac:dyDescent="0.25">
      <c r="A348" s="25"/>
      <c r="B348" s="26"/>
      <c r="C348" s="26"/>
      <c r="D348" s="27"/>
      <c r="E348" s="29" t="s">
        <v>279</v>
      </c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23">
        <f t="shared" si="108"/>
        <v>0</v>
      </c>
      <c r="Q348" s="23">
        <f t="shared" si="108"/>
        <v>0</v>
      </c>
      <c r="R348" s="23">
        <f t="shared" si="109"/>
        <v>0</v>
      </c>
      <c r="S348" s="30"/>
      <c r="T348" s="30"/>
      <c r="U348" s="30"/>
      <c r="V348" s="30"/>
      <c r="W348" s="30"/>
      <c r="X348" s="30"/>
      <c r="Y348" s="24"/>
    </row>
    <row r="349" spans="1:25" ht="12.75" hidden="1" customHeight="1" x14ac:dyDescent="0.25">
      <c r="A349" s="25"/>
      <c r="B349" s="26"/>
      <c r="C349" s="26"/>
      <c r="D349" s="27"/>
      <c r="E349" s="28" t="s">
        <v>87</v>
      </c>
      <c r="F349" s="21" t="s">
        <v>88</v>
      </c>
      <c r="G349" s="27"/>
      <c r="H349" s="27"/>
      <c r="I349" s="27"/>
      <c r="J349" s="27"/>
      <c r="K349" s="27"/>
      <c r="L349" s="27"/>
      <c r="M349" s="27"/>
      <c r="N349" s="27"/>
      <c r="O349" s="27"/>
      <c r="P349" s="23">
        <f t="shared" si="108"/>
        <v>0</v>
      </c>
      <c r="Q349" s="23">
        <f t="shared" si="108"/>
        <v>0</v>
      </c>
      <c r="R349" s="23">
        <f t="shared" si="109"/>
        <v>0</v>
      </c>
      <c r="S349" s="27"/>
      <c r="T349" s="27"/>
      <c r="U349" s="27"/>
      <c r="V349" s="27"/>
      <c r="W349" s="27"/>
      <c r="X349" s="27"/>
      <c r="Y349" s="24"/>
    </row>
    <row r="350" spans="1:25" ht="21" hidden="1" x14ac:dyDescent="0.25">
      <c r="A350" s="25"/>
      <c r="B350" s="26"/>
      <c r="C350" s="26"/>
      <c r="D350" s="27"/>
      <c r="E350" s="29" t="s">
        <v>280</v>
      </c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23">
        <f t="shared" si="108"/>
        <v>0</v>
      </c>
      <c r="Q350" s="23">
        <f t="shared" si="108"/>
        <v>0</v>
      </c>
      <c r="R350" s="23">
        <f t="shared" si="109"/>
        <v>0</v>
      </c>
      <c r="S350" s="30"/>
      <c r="T350" s="30"/>
      <c r="U350" s="30"/>
      <c r="V350" s="30"/>
      <c r="W350" s="30"/>
      <c r="X350" s="30"/>
      <c r="Y350" s="24"/>
    </row>
    <row r="351" spans="1:25" ht="12.75" hidden="1" customHeight="1" x14ac:dyDescent="0.25">
      <c r="A351" s="25"/>
      <c r="B351" s="26"/>
      <c r="C351" s="26"/>
      <c r="D351" s="27"/>
      <c r="E351" s="28" t="s">
        <v>101</v>
      </c>
      <c r="F351" s="21" t="s">
        <v>102</v>
      </c>
      <c r="G351" s="27"/>
      <c r="H351" s="27"/>
      <c r="I351" s="27"/>
      <c r="J351" s="27"/>
      <c r="K351" s="27"/>
      <c r="L351" s="27"/>
      <c r="M351" s="27"/>
      <c r="N351" s="27"/>
      <c r="O351" s="27"/>
      <c r="P351" s="23">
        <f t="shared" si="108"/>
        <v>0</v>
      </c>
      <c r="Q351" s="23">
        <f t="shared" si="108"/>
        <v>0</v>
      </c>
      <c r="R351" s="23">
        <f t="shared" si="109"/>
        <v>0</v>
      </c>
      <c r="S351" s="27"/>
      <c r="T351" s="27"/>
      <c r="U351" s="27"/>
      <c r="V351" s="27"/>
      <c r="W351" s="27"/>
      <c r="X351" s="27"/>
      <c r="Y351" s="24"/>
    </row>
    <row r="352" spans="1:25" ht="12.75" hidden="1" customHeight="1" x14ac:dyDescent="0.25">
      <c r="A352" s="25"/>
      <c r="B352" s="26"/>
      <c r="C352" s="26"/>
      <c r="D352" s="27"/>
      <c r="E352" s="28" t="s">
        <v>103</v>
      </c>
      <c r="F352" s="21" t="s">
        <v>104</v>
      </c>
      <c r="G352" s="27"/>
      <c r="H352" s="27"/>
      <c r="I352" s="27"/>
      <c r="J352" s="27"/>
      <c r="K352" s="27"/>
      <c r="L352" s="27"/>
      <c r="M352" s="27"/>
      <c r="N352" s="27"/>
      <c r="O352" s="27"/>
      <c r="P352" s="23">
        <f t="shared" si="108"/>
        <v>0</v>
      </c>
      <c r="Q352" s="23">
        <f t="shared" si="108"/>
        <v>0</v>
      </c>
      <c r="R352" s="23">
        <f t="shared" si="109"/>
        <v>0</v>
      </c>
      <c r="S352" s="27"/>
      <c r="T352" s="27"/>
      <c r="U352" s="27"/>
      <c r="V352" s="27"/>
      <c r="W352" s="27"/>
      <c r="X352" s="27"/>
      <c r="Y352" s="24"/>
    </row>
    <row r="353" spans="1:25" ht="21" x14ac:dyDescent="0.25">
      <c r="A353" s="25" t="s">
        <v>281</v>
      </c>
      <c r="B353" s="26" t="s">
        <v>282</v>
      </c>
      <c r="C353" s="26" t="s">
        <v>25</v>
      </c>
      <c r="D353" s="27" t="s">
        <v>25</v>
      </c>
      <c r="E353" s="29" t="s">
        <v>283</v>
      </c>
      <c r="F353" s="30"/>
      <c r="G353" s="30">
        <f>H353+I353</f>
        <v>279703.40000000002</v>
      </c>
      <c r="H353" s="30">
        <f>SUM(H355+H369+H378+H401+H407)</f>
        <v>65688.200000000012</v>
      </c>
      <c r="I353" s="30">
        <f>SUM(I355+I369+I378+I401+I407)</f>
        <v>214015.2</v>
      </c>
      <c r="J353" s="30">
        <f>K353+L353</f>
        <v>142946.1</v>
      </c>
      <c r="K353" s="30">
        <f>SUM(K355+K369+K378+K401+K407)</f>
        <v>90599.6</v>
      </c>
      <c r="L353" s="30">
        <f>SUM(L355+L369+L378+L401+L407)</f>
        <v>52346.5</v>
      </c>
      <c r="M353" s="30">
        <f>N353+O353</f>
        <v>273610</v>
      </c>
      <c r="N353" s="30">
        <f>SUM(N355+N369+N378+N401+N407)</f>
        <v>188610</v>
      </c>
      <c r="O353" s="30">
        <f>SUM(O355+O369+O378+O401+O407)</f>
        <v>85000</v>
      </c>
      <c r="P353" s="23">
        <f t="shared" si="108"/>
        <v>130663.9</v>
      </c>
      <c r="Q353" s="23">
        <f t="shared" si="108"/>
        <v>98010.4</v>
      </c>
      <c r="R353" s="23">
        <f t="shared" si="109"/>
        <v>32653.5</v>
      </c>
      <c r="S353" s="30">
        <f>T353+U353</f>
        <v>288610</v>
      </c>
      <c r="T353" s="30">
        <f>SUM(T355+T369+T378+T401+T407)</f>
        <v>188610</v>
      </c>
      <c r="U353" s="30">
        <f>SUM(U355+U369+U378+U401+U407)</f>
        <v>100000</v>
      </c>
      <c r="V353" s="30">
        <f>W353+X353</f>
        <v>260610</v>
      </c>
      <c r="W353" s="30">
        <f>SUM(W355+W369+W378+W401+W407)</f>
        <v>190610</v>
      </c>
      <c r="X353" s="30">
        <f>SUM(X355+X369+X378+X401+X407)</f>
        <v>70000</v>
      </c>
      <c r="Y353" s="24"/>
    </row>
    <row r="354" spans="1:25" x14ac:dyDescent="0.25">
      <c r="A354" s="25"/>
      <c r="B354" s="26"/>
      <c r="C354" s="26"/>
      <c r="D354" s="27"/>
      <c r="E354" s="28" t="s">
        <v>17</v>
      </c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3"/>
      <c r="Q354" s="23"/>
      <c r="R354" s="23"/>
      <c r="S354" s="27"/>
      <c r="T354" s="27"/>
      <c r="U354" s="27"/>
      <c r="V354" s="27"/>
      <c r="W354" s="27"/>
      <c r="X354" s="27"/>
      <c r="Y354" s="24"/>
    </row>
    <row r="355" spans="1:25" x14ac:dyDescent="0.25">
      <c r="A355" s="25" t="s">
        <v>284</v>
      </c>
      <c r="B355" s="26" t="s">
        <v>282</v>
      </c>
      <c r="C355" s="26" t="s">
        <v>28</v>
      </c>
      <c r="D355" s="27" t="s">
        <v>25</v>
      </c>
      <c r="E355" s="29" t="s">
        <v>285</v>
      </c>
      <c r="F355" s="30"/>
      <c r="G355" s="30">
        <f>H355+I355</f>
        <v>220</v>
      </c>
      <c r="H355" s="30">
        <f>SUM(H357)</f>
        <v>0</v>
      </c>
      <c r="I355" s="30">
        <f>SUM(I357)</f>
        <v>220</v>
      </c>
      <c r="J355" s="30">
        <f>K355+L355</f>
        <v>8051.5</v>
      </c>
      <c r="K355" s="30">
        <f>SUM(K357)</f>
        <v>2000</v>
      </c>
      <c r="L355" s="30">
        <f>SUM(L357)</f>
        <v>6051.5</v>
      </c>
      <c r="M355" s="30">
        <f>N355+O355</f>
        <v>135000</v>
      </c>
      <c r="N355" s="30">
        <f>SUM(N357)</f>
        <v>50000</v>
      </c>
      <c r="O355" s="30">
        <f>SUM(O357)</f>
        <v>85000</v>
      </c>
      <c r="P355" s="23">
        <f t="shared" si="108"/>
        <v>126948.5</v>
      </c>
      <c r="Q355" s="23">
        <f t="shared" si="108"/>
        <v>48000</v>
      </c>
      <c r="R355" s="23">
        <f t="shared" si="109"/>
        <v>78948.5</v>
      </c>
      <c r="S355" s="30">
        <f>T355+U355</f>
        <v>110000</v>
      </c>
      <c r="T355" s="30">
        <f>SUM(T357)</f>
        <v>50000</v>
      </c>
      <c r="U355" s="30">
        <f>SUM(U357)</f>
        <v>60000</v>
      </c>
      <c r="V355" s="30">
        <f>W355+X355</f>
        <v>75000</v>
      </c>
      <c r="W355" s="30">
        <f>SUM(W357)</f>
        <v>45000</v>
      </c>
      <c r="X355" s="30">
        <f>SUM(X357)</f>
        <v>30000</v>
      </c>
      <c r="Y355" s="24"/>
    </row>
    <row r="356" spans="1:25" x14ac:dyDescent="0.25">
      <c r="A356" s="25"/>
      <c r="B356" s="26"/>
      <c r="C356" s="26"/>
      <c r="D356" s="27"/>
      <c r="E356" s="28" t="s">
        <v>30</v>
      </c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3"/>
      <c r="Q356" s="23"/>
      <c r="R356" s="23"/>
      <c r="S356" s="27"/>
      <c r="T356" s="27"/>
      <c r="U356" s="27"/>
      <c r="V356" s="27"/>
      <c r="W356" s="27"/>
      <c r="X356" s="27"/>
      <c r="Y356" s="24"/>
    </row>
    <row r="357" spans="1:25" x14ac:dyDescent="0.25">
      <c r="A357" s="20" t="s">
        <v>286</v>
      </c>
      <c r="B357" s="21" t="s">
        <v>282</v>
      </c>
      <c r="C357" s="21" t="s">
        <v>28</v>
      </c>
      <c r="D357" s="21" t="s">
        <v>28</v>
      </c>
      <c r="E357" s="28" t="s">
        <v>285</v>
      </c>
      <c r="F357" s="27"/>
      <c r="G357" s="30">
        <f>H357+I357</f>
        <v>220</v>
      </c>
      <c r="H357" s="27">
        <v>0</v>
      </c>
      <c r="I357" s="27">
        <f>I360+I361</f>
        <v>220</v>
      </c>
      <c r="J357" s="30">
        <f>K357+L357</f>
        <v>8051.5</v>
      </c>
      <c r="K357" s="27">
        <v>2000</v>
      </c>
      <c r="L357" s="27">
        <f>L360+L361</f>
        <v>6051.5</v>
      </c>
      <c r="M357" s="30">
        <f>N357+O357</f>
        <v>135000</v>
      </c>
      <c r="N357" s="27">
        <f>N358+N359</f>
        <v>50000</v>
      </c>
      <c r="O357" s="27">
        <f>O360+O361</f>
        <v>85000</v>
      </c>
      <c r="P357" s="23">
        <f t="shared" si="108"/>
        <v>126948.5</v>
      </c>
      <c r="Q357" s="23">
        <f t="shared" si="108"/>
        <v>48000</v>
      </c>
      <c r="R357" s="23">
        <f t="shared" si="109"/>
        <v>78948.5</v>
      </c>
      <c r="S357" s="30">
        <f>T357+U357</f>
        <v>110000</v>
      </c>
      <c r="T357" s="27">
        <f>T358+T359</f>
        <v>50000</v>
      </c>
      <c r="U357" s="27">
        <f>U360+U361</f>
        <v>60000</v>
      </c>
      <c r="V357" s="30">
        <f t="shared" ref="V357:V363" si="112">W357+X357</f>
        <v>75000</v>
      </c>
      <c r="W357" s="27">
        <f>W358+W359</f>
        <v>45000</v>
      </c>
      <c r="X357" s="27">
        <f>X360+X361</f>
        <v>30000</v>
      </c>
      <c r="Y357" s="24"/>
    </row>
    <row r="358" spans="1:25" x14ac:dyDescent="0.25">
      <c r="A358" s="20"/>
      <c r="B358" s="21"/>
      <c r="C358" s="21"/>
      <c r="D358" s="21"/>
      <c r="E358" s="28" t="s">
        <v>64</v>
      </c>
      <c r="F358" s="21" t="s">
        <v>65</v>
      </c>
      <c r="G358" s="30">
        <f t="shared" ref="G358:G363" si="113">H358+I358</f>
        <v>0</v>
      </c>
      <c r="H358" s="27">
        <v>0</v>
      </c>
      <c r="I358" s="27"/>
      <c r="J358" s="30">
        <f t="shared" ref="J358:J363" si="114">K358+L358</f>
        <v>2000</v>
      </c>
      <c r="K358" s="27">
        <v>2000</v>
      </c>
      <c r="L358" s="27"/>
      <c r="M358" s="30">
        <f t="shared" ref="M358:M363" si="115">N358+O358</f>
        <v>2000</v>
      </c>
      <c r="N358" s="27">
        <v>2000</v>
      </c>
      <c r="O358" s="27"/>
      <c r="P358" s="23">
        <f t="shared" si="108"/>
        <v>0</v>
      </c>
      <c r="Q358" s="23">
        <f>SUM(N358-K358)</f>
        <v>0</v>
      </c>
      <c r="R358" s="23">
        <f t="shared" si="109"/>
        <v>0</v>
      </c>
      <c r="S358" s="30">
        <f t="shared" ref="S358:S363" si="116">T358+U358</f>
        <v>2000</v>
      </c>
      <c r="T358" s="27">
        <v>2000</v>
      </c>
      <c r="U358" s="27"/>
      <c r="V358" s="30">
        <f t="shared" si="112"/>
        <v>5000</v>
      </c>
      <c r="W358" s="27">
        <v>5000</v>
      </c>
      <c r="X358" s="27"/>
      <c r="Y358" s="24"/>
    </row>
    <row r="359" spans="1:25" ht="21" x14ac:dyDescent="0.25">
      <c r="A359" s="20"/>
      <c r="B359" s="21"/>
      <c r="C359" s="21"/>
      <c r="D359" s="21"/>
      <c r="E359" s="28" t="s">
        <v>99</v>
      </c>
      <c r="F359" s="21" t="s">
        <v>100</v>
      </c>
      <c r="G359" s="30">
        <f t="shared" si="113"/>
        <v>0</v>
      </c>
      <c r="H359" s="27"/>
      <c r="I359" s="27"/>
      <c r="J359" s="30">
        <f t="shared" si="114"/>
        <v>0</v>
      </c>
      <c r="K359" s="27"/>
      <c r="L359" s="27"/>
      <c r="M359" s="30">
        <f t="shared" si="115"/>
        <v>48000</v>
      </c>
      <c r="N359" s="27">
        <v>48000</v>
      </c>
      <c r="O359" s="27"/>
      <c r="P359" s="23">
        <f t="shared" si="108"/>
        <v>48000</v>
      </c>
      <c r="Q359" s="23">
        <f t="shared" si="108"/>
        <v>48000</v>
      </c>
      <c r="R359" s="23">
        <f t="shared" si="109"/>
        <v>0</v>
      </c>
      <c r="S359" s="30">
        <f t="shared" si="116"/>
        <v>48000</v>
      </c>
      <c r="T359" s="27">
        <v>48000</v>
      </c>
      <c r="U359" s="27"/>
      <c r="V359" s="30">
        <f t="shared" si="112"/>
        <v>40000</v>
      </c>
      <c r="W359" s="27">
        <v>40000</v>
      </c>
      <c r="X359" s="27"/>
      <c r="Y359" s="24"/>
    </row>
    <row r="360" spans="1:25" ht="21" x14ac:dyDescent="0.25">
      <c r="A360" s="20"/>
      <c r="B360" s="21"/>
      <c r="C360" s="21"/>
      <c r="D360" s="21"/>
      <c r="E360" s="28" t="s">
        <v>103</v>
      </c>
      <c r="F360" s="21" t="s">
        <v>104</v>
      </c>
      <c r="G360" s="30">
        <f t="shared" si="113"/>
        <v>0</v>
      </c>
      <c r="H360" s="27"/>
      <c r="I360" s="27">
        <v>0</v>
      </c>
      <c r="J360" s="30">
        <f t="shared" si="114"/>
        <v>4742.5</v>
      </c>
      <c r="K360" s="27"/>
      <c r="L360" s="27">
        <v>4742.5</v>
      </c>
      <c r="M360" s="30">
        <f t="shared" si="115"/>
        <v>85000</v>
      </c>
      <c r="N360" s="27"/>
      <c r="O360" s="27">
        <v>85000</v>
      </c>
      <c r="P360" s="23">
        <f t="shared" si="108"/>
        <v>80257.5</v>
      </c>
      <c r="Q360" s="23">
        <f t="shared" si="108"/>
        <v>0</v>
      </c>
      <c r="R360" s="23">
        <f>SUM(O360-L360)</f>
        <v>80257.5</v>
      </c>
      <c r="S360" s="30">
        <f t="shared" si="116"/>
        <v>60000</v>
      </c>
      <c r="T360" s="27"/>
      <c r="U360" s="27">
        <v>60000</v>
      </c>
      <c r="V360" s="30">
        <f t="shared" si="112"/>
        <v>30000</v>
      </c>
      <c r="W360" s="27"/>
      <c r="X360" s="27">
        <v>30000</v>
      </c>
      <c r="Y360" s="24"/>
    </row>
    <row r="361" spans="1:25" x14ac:dyDescent="0.25">
      <c r="A361" s="20"/>
      <c r="B361" s="21"/>
      <c r="C361" s="21"/>
      <c r="D361" s="21"/>
      <c r="E361" s="28" t="s">
        <v>96</v>
      </c>
      <c r="F361" s="21" t="s">
        <v>97</v>
      </c>
      <c r="G361" s="30">
        <f t="shared" si="113"/>
        <v>220</v>
      </c>
      <c r="H361" s="27"/>
      <c r="I361" s="27">
        <v>220</v>
      </c>
      <c r="J361" s="30">
        <f t="shared" si="114"/>
        <v>1309</v>
      </c>
      <c r="K361" s="27"/>
      <c r="L361" s="27">
        <v>1309</v>
      </c>
      <c r="M361" s="30">
        <f t="shared" si="115"/>
        <v>0</v>
      </c>
      <c r="N361" s="27"/>
      <c r="O361" s="27">
        <v>0</v>
      </c>
      <c r="P361" s="23">
        <f t="shared" si="108"/>
        <v>-1309</v>
      </c>
      <c r="Q361" s="23">
        <f t="shared" si="108"/>
        <v>0</v>
      </c>
      <c r="R361" s="23">
        <f>SUM(O361-L361)</f>
        <v>-1309</v>
      </c>
      <c r="S361" s="30">
        <f t="shared" si="116"/>
        <v>0</v>
      </c>
      <c r="T361" s="27"/>
      <c r="U361" s="27">
        <v>0</v>
      </c>
      <c r="V361" s="30">
        <f t="shared" si="112"/>
        <v>0</v>
      </c>
      <c r="W361" s="27"/>
      <c r="X361" s="27">
        <v>0</v>
      </c>
      <c r="Y361" s="24"/>
    </row>
    <row r="362" spans="1:25" x14ac:dyDescent="0.25">
      <c r="A362" s="25"/>
      <c r="B362" s="26"/>
      <c r="C362" s="26"/>
      <c r="D362" s="27"/>
      <c r="E362" s="29" t="s">
        <v>287</v>
      </c>
      <c r="F362" s="30"/>
      <c r="G362" s="30">
        <f t="shared" si="113"/>
        <v>0</v>
      </c>
      <c r="H362" s="30"/>
      <c r="I362" s="30"/>
      <c r="J362" s="30">
        <f t="shared" si="114"/>
        <v>0</v>
      </c>
      <c r="K362" s="30"/>
      <c r="L362" s="30"/>
      <c r="M362" s="30">
        <f t="shared" si="115"/>
        <v>0</v>
      </c>
      <c r="N362" s="30"/>
      <c r="O362" s="30"/>
      <c r="P362" s="23">
        <f t="shared" si="108"/>
        <v>0</v>
      </c>
      <c r="Q362" s="23">
        <f t="shared" si="108"/>
        <v>0</v>
      </c>
      <c r="R362" s="23">
        <f t="shared" si="109"/>
        <v>0</v>
      </c>
      <c r="S362" s="30">
        <f t="shared" si="116"/>
        <v>0</v>
      </c>
      <c r="T362" s="30"/>
      <c r="U362" s="30"/>
      <c r="V362" s="30">
        <f t="shared" si="112"/>
        <v>0</v>
      </c>
      <c r="W362" s="30"/>
      <c r="X362" s="30"/>
      <c r="Y362" s="24"/>
    </row>
    <row r="363" spans="1:25" x14ac:dyDescent="0.25">
      <c r="A363" s="25"/>
      <c r="B363" s="26"/>
      <c r="C363" s="26"/>
      <c r="D363" s="27"/>
      <c r="E363" s="28" t="s">
        <v>64</v>
      </c>
      <c r="F363" s="21" t="s">
        <v>65</v>
      </c>
      <c r="G363" s="30">
        <f t="shared" si="113"/>
        <v>0</v>
      </c>
      <c r="H363" s="27"/>
      <c r="I363" s="27"/>
      <c r="J363" s="30">
        <f t="shared" si="114"/>
        <v>0</v>
      </c>
      <c r="K363" s="27"/>
      <c r="L363" s="27"/>
      <c r="M363" s="30">
        <f t="shared" si="115"/>
        <v>0</v>
      </c>
      <c r="N363" s="27"/>
      <c r="O363" s="27"/>
      <c r="P363" s="23">
        <f t="shared" si="108"/>
        <v>0</v>
      </c>
      <c r="Q363" s="23">
        <f t="shared" si="108"/>
        <v>0</v>
      </c>
      <c r="R363" s="23">
        <f t="shared" si="109"/>
        <v>0</v>
      </c>
      <c r="S363" s="30">
        <f t="shared" si="116"/>
        <v>0</v>
      </c>
      <c r="T363" s="27"/>
      <c r="U363" s="27"/>
      <c r="V363" s="30">
        <f t="shared" si="112"/>
        <v>0</v>
      </c>
      <c r="W363" s="27"/>
      <c r="X363" s="27"/>
      <c r="Y363" s="24"/>
    </row>
    <row r="364" spans="1:25" x14ac:dyDescent="0.25">
      <c r="A364" s="25"/>
      <c r="B364" s="26"/>
      <c r="C364" s="26"/>
      <c r="D364" s="27"/>
      <c r="E364" s="28" t="s">
        <v>87</v>
      </c>
      <c r="F364" s="21" t="s">
        <v>88</v>
      </c>
      <c r="G364" s="30"/>
      <c r="H364" s="27"/>
      <c r="I364" s="27"/>
      <c r="J364" s="30"/>
      <c r="K364" s="27"/>
      <c r="L364" s="27"/>
      <c r="M364" s="30"/>
      <c r="N364" s="27"/>
      <c r="O364" s="27"/>
      <c r="P364" s="23">
        <f t="shared" si="108"/>
        <v>0</v>
      </c>
      <c r="Q364" s="23">
        <f t="shared" si="108"/>
        <v>0</v>
      </c>
      <c r="R364" s="23">
        <f t="shared" si="109"/>
        <v>0</v>
      </c>
      <c r="S364" s="30"/>
      <c r="T364" s="27"/>
      <c r="U364" s="27"/>
      <c r="V364" s="30"/>
      <c r="W364" s="27"/>
      <c r="X364" s="27"/>
      <c r="Y364" s="24"/>
    </row>
    <row r="365" spans="1:25" ht="52.5" x14ac:dyDescent="0.25">
      <c r="A365" s="25"/>
      <c r="B365" s="26"/>
      <c r="C365" s="26"/>
      <c r="D365" s="27"/>
      <c r="E365" s="29" t="s">
        <v>288</v>
      </c>
      <c r="F365" s="30"/>
      <c r="G365" s="30">
        <f>H365+I365</f>
        <v>0</v>
      </c>
      <c r="H365" s="30"/>
      <c r="I365" s="30"/>
      <c r="J365" s="30">
        <f>K365+L365</f>
        <v>0</v>
      </c>
      <c r="K365" s="30"/>
      <c r="L365" s="30"/>
      <c r="M365" s="30">
        <f>N365+O365</f>
        <v>0</v>
      </c>
      <c r="N365" s="30"/>
      <c r="O365" s="30"/>
      <c r="P365" s="23">
        <f t="shared" si="108"/>
        <v>0</v>
      </c>
      <c r="Q365" s="23">
        <f t="shared" si="108"/>
        <v>0</v>
      </c>
      <c r="R365" s="23">
        <f t="shared" si="109"/>
        <v>0</v>
      </c>
      <c r="S365" s="30">
        <f>T365+U365</f>
        <v>0</v>
      </c>
      <c r="T365" s="30"/>
      <c r="U365" s="30"/>
      <c r="V365" s="30">
        <f>W365+X365</f>
        <v>0</v>
      </c>
      <c r="W365" s="30"/>
      <c r="X365" s="30"/>
      <c r="Y365" s="24"/>
    </row>
    <row r="366" spans="1:25" x14ac:dyDescent="0.25">
      <c r="A366" s="25"/>
      <c r="B366" s="26"/>
      <c r="C366" s="26"/>
      <c r="D366" s="27"/>
      <c r="E366" s="28" t="s">
        <v>46</v>
      </c>
      <c r="F366" s="21" t="s">
        <v>47</v>
      </c>
      <c r="G366" s="30">
        <f>H366+I366</f>
        <v>0</v>
      </c>
      <c r="H366" s="27"/>
      <c r="I366" s="27"/>
      <c r="J366" s="30">
        <f>K366+L366</f>
        <v>0</v>
      </c>
      <c r="K366" s="27"/>
      <c r="L366" s="27"/>
      <c r="M366" s="30">
        <f>N366+O366</f>
        <v>0</v>
      </c>
      <c r="N366" s="27"/>
      <c r="O366" s="27"/>
      <c r="P366" s="23">
        <f t="shared" si="108"/>
        <v>0</v>
      </c>
      <c r="Q366" s="23">
        <f t="shared" si="108"/>
        <v>0</v>
      </c>
      <c r="R366" s="23">
        <f t="shared" si="109"/>
        <v>0</v>
      </c>
      <c r="S366" s="30">
        <f>T366+U366</f>
        <v>0</v>
      </c>
      <c r="T366" s="27"/>
      <c r="U366" s="27"/>
      <c r="V366" s="30">
        <f>W366+X366</f>
        <v>0</v>
      </c>
      <c r="W366" s="27"/>
      <c r="X366" s="27"/>
      <c r="Y366" s="24"/>
    </row>
    <row r="367" spans="1:25" x14ac:dyDescent="0.25">
      <c r="A367" s="25">
        <v>2630</v>
      </c>
      <c r="B367" s="21" t="s">
        <v>282</v>
      </c>
      <c r="C367" s="26">
        <v>3</v>
      </c>
      <c r="D367" s="36">
        <v>0</v>
      </c>
      <c r="E367" s="23" t="s">
        <v>289</v>
      </c>
      <c r="F367" s="21"/>
      <c r="G367" s="30">
        <f>H367+I367</f>
        <v>16492.300000000003</v>
      </c>
      <c r="H367" s="27">
        <f>H369</f>
        <v>14842.300000000001</v>
      </c>
      <c r="I367" s="27">
        <f>I369</f>
        <v>1650</v>
      </c>
      <c r="J367" s="30">
        <f>K367+L367</f>
        <v>71894.600000000006</v>
      </c>
      <c r="K367" s="27">
        <f>K369</f>
        <v>25599.599999999999</v>
      </c>
      <c r="L367" s="27">
        <f>L369</f>
        <v>46295</v>
      </c>
      <c r="M367" s="30">
        <f>N367+O367</f>
        <v>20610</v>
      </c>
      <c r="N367" s="27">
        <f>N369</f>
        <v>20610</v>
      </c>
      <c r="O367" s="27">
        <f>O369</f>
        <v>0</v>
      </c>
      <c r="P367" s="23">
        <f t="shared" si="108"/>
        <v>-51284.600000000006</v>
      </c>
      <c r="Q367" s="23">
        <f t="shared" si="108"/>
        <v>-4989.5999999999985</v>
      </c>
      <c r="R367" s="23">
        <f t="shared" si="109"/>
        <v>-46295</v>
      </c>
      <c r="S367" s="30">
        <f>T367+U367</f>
        <v>20610</v>
      </c>
      <c r="T367" s="27">
        <f>T369</f>
        <v>20610</v>
      </c>
      <c r="U367" s="27">
        <f>U369</f>
        <v>0</v>
      </c>
      <c r="V367" s="30">
        <f>W367+X367</f>
        <v>20610</v>
      </c>
      <c r="W367" s="27">
        <f>W369</f>
        <v>20610</v>
      </c>
      <c r="X367" s="27">
        <f>X369</f>
        <v>0</v>
      </c>
      <c r="Y367" s="24"/>
    </row>
    <row r="368" spans="1:25" x14ac:dyDescent="0.25">
      <c r="A368" s="25"/>
      <c r="B368" s="21"/>
      <c r="C368" s="26"/>
      <c r="D368" s="36"/>
      <c r="E368" s="23" t="s">
        <v>17</v>
      </c>
      <c r="F368" s="21"/>
      <c r="G368" s="27"/>
      <c r="H368" s="27"/>
      <c r="I368" s="27"/>
      <c r="J368" s="27"/>
      <c r="K368" s="27"/>
      <c r="L368" s="27"/>
      <c r="M368" s="27"/>
      <c r="N368" s="27"/>
      <c r="O368" s="27"/>
      <c r="P368" s="23">
        <f t="shared" si="108"/>
        <v>0</v>
      </c>
      <c r="Q368" s="23">
        <f t="shared" si="108"/>
        <v>0</v>
      </c>
      <c r="R368" s="23">
        <f t="shared" si="109"/>
        <v>0</v>
      </c>
      <c r="S368" s="27"/>
      <c r="T368" s="27"/>
      <c r="U368" s="27"/>
      <c r="V368" s="27"/>
      <c r="W368" s="27"/>
      <c r="X368" s="27"/>
      <c r="Y368" s="24"/>
    </row>
    <row r="369" spans="1:25" x14ac:dyDescent="0.25">
      <c r="A369" s="25">
        <v>2631</v>
      </c>
      <c r="B369" s="21" t="s">
        <v>282</v>
      </c>
      <c r="C369" s="26">
        <v>3</v>
      </c>
      <c r="D369" s="36">
        <v>1</v>
      </c>
      <c r="E369" s="28" t="s">
        <v>289</v>
      </c>
      <c r="F369" s="27"/>
      <c r="G369" s="30">
        <f t="shared" ref="G369:G378" si="117">H369+I369</f>
        <v>16492.300000000003</v>
      </c>
      <c r="H369" s="27">
        <f>SUM(H370:H377)</f>
        <v>14842.300000000001</v>
      </c>
      <c r="I369" s="27">
        <f>SUM(I370:I377)</f>
        <v>1650</v>
      </c>
      <c r="J369" s="30">
        <f t="shared" ref="J369:J378" si="118">K369+L369</f>
        <v>71894.600000000006</v>
      </c>
      <c r="K369" s="27">
        <f>SUM(K370:K377)</f>
        <v>25599.599999999999</v>
      </c>
      <c r="L369" s="27">
        <f>SUM(L370:L377)</f>
        <v>46295</v>
      </c>
      <c r="M369" s="30">
        <f t="shared" ref="M369:M378" si="119">N369+O369</f>
        <v>20610</v>
      </c>
      <c r="N369" s="27">
        <f>SUM(N370:N377)</f>
        <v>20610</v>
      </c>
      <c r="O369" s="27">
        <f>SUM(O370:O377)</f>
        <v>0</v>
      </c>
      <c r="P369" s="23">
        <f t="shared" si="108"/>
        <v>-51284.600000000006</v>
      </c>
      <c r="Q369" s="23">
        <f t="shared" si="108"/>
        <v>-4989.5999999999985</v>
      </c>
      <c r="R369" s="23">
        <f t="shared" si="109"/>
        <v>-46295</v>
      </c>
      <c r="S369" s="30">
        <f t="shared" ref="S369:S378" si="120">T369+U369</f>
        <v>20610</v>
      </c>
      <c r="T369" s="27">
        <f>SUM(T370:T377)</f>
        <v>20610</v>
      </c>
      <c r="U369" s="27">
        <f>SUM(U370:U377)</f>
        <v>0</v>
      </c>
      <c r="V369" s="30">
        <f t="shared" ref="V369:V378" si="121">W369+X369</f>
        <v>20610</v>
      </c>
      <c r="W369" s="27">
        <f>SUM(W370:W377)</f>
        <v>20610</v>
      </c>
      <c r="X369" s="27">
        <f>SUM(X370:X377)</f>
        <v>0</v>
      </c>
      <c r="Y369" s="24"/>
    </row>
    <row r="370" spans="1:25" x14ac:dyDescent="0.25">
      <c r="A370" s="25"/>
      <c r="B370" s="21"/>
      <c r="C370" s="26"/>
      <c r="D370" s="36"/>
      <c r="E370" s="28" t="s">
        <v>38</v>
      </c>
      <c r="F370" s="21" t="s">
        <v>39</v>
      </c>
      <c r="G370" s="30">
        <f t="shared" si="117"/>
        <v>9294.5</v>
      </c>
      <c r="H370" s="27">
        <v>9294.5</v>
      </c>
      <c r="I370" s="27"/>
      <c r="J370" s="30">
        <f t="shared" si="118"/>
        <v>15299.6</v>
      </c>
      <c r="K370" s="27">
        <v>15299.6</v>
      </c>
      <c r="L370" s="27"/>
      <c r="M370" s="30">
        <f t="shared" si="119"/>
        <v>12000</v>
      </c>
      <c r="N370" s="27">
        <v>12000</v>
      </c>
      <c r="O370" s="27"/>
      <c r="P370" s="23">
        <f t="shared" si="108"/>
        <v>-3299.6000000000004</v>
      </c>
      <c r="Q370" s="23">
        <f t="shared" si="108"/>
        <v>-3299.6000000000004</v>
      </c>
      <c r="R370" s="23">
        <f t="shared" si="109"/>
        <v>0</v>
      </c>
      <c r="S370" s="30">
        <f t="shared" si="120"/>
        <v>12000</v>
      </c>
      <c r="T370" s="27">
        <v>12000</v>
      </c>
      <c r="U370" s="27"/>
      <c r="V370" s="30">
        <f t="shared" si="121"/>
        <v>12000</v>
      </c>
      <c r="W370" s="27">
        <v>12000</v>
      </c>
      <c r="X370" s="27"/>
      <c r="Y370" s="24"/>
    </row>
    <row r="371" spans="1:25" x14ac:dyDescent="0.25">
      <c r="A371" s="25"/>
      <c r="B371" s="21"/>
      <c r="C371" s="26"/>
      <c r="D371" s="36"/>
      <c r="E371" s="28" t="s">
        <v>290</v>
      </c>
      <c r="F371" s="21">
        <v>4241</v>
      </c>
      <c r="G371" s="30">
        <f t="shared" si="117"/>
        <v>466.2</v>
      </c>
      <c r="H371" s="27">
        <v>466.2</v>
      </c>
      <c r="I371" s="27"/>
      <c r="J371" s="30">
        <f t="shared" si="118"/>
        <v>800</v>
      </c>
      <c r="K371" s="27">
        <v>800</v>
      </c>
      <c r="L371" s="27"/>
      <c r="M371" s="30">
        <f t="shared" si="119"/>
        <v>510</v>
      </c>
      <c r="N371" s="27">
        <v>510</v>
      </c>
      <c r="O371" s="27"/>
      <c r="P371" s="23">
        <f t="shared" si="108"/>
        <v>-290</v>
      </c>
      <c r="Q371" s="23">
        <f t="shared" si="108"/>
        <v>-290</v>
      </c>
      <c r="R371" s="23">
        <f t="shared" si="109"/>
        <v>0</v>
      </c>
      <c r="S371" s="30">
        <f t="shared" si="120"/>
        <v>510</v>
      </c>
      <c r="T371" s="27">
        <v>510</v>
      </c>
      <c r="U371" s="27"/>
      <c r="V371" s="30">
        <f t="shared" si="121"/>
        <v>510</v>
      </c>
      <c r="W371" s="27">
        <v>510</v>
      </c>
      <c r="X371" s="27"/>
      <c r="Y371" s="24"/>
    </row>
    <row r="372" spans="1:25" ht="21" x14ac:dyDescent="0.25">
      <c r="A372" s="25"/>
      <c r="B372" s="21"/>
      <c r="C372" s="26"/>
      <c r="D372" s="36"/>
      <c r="E372" s="28" t="s">
        <v>99</v>
      </c>
      <c r="F372" s="21" t="s">
        <v>100</v>
      </c>
      <c r="G372" s="30">
        <f t="shared" si="117"/>
        <v>2545.6999999999998</v>
      </c>
      <c r="H372" s="27">
        <v>2545.6999999999998</v>
      </c>
      <c r="I372" s="27"/>
      <c r="J372" s="30">
        <f t="shared" si="118"/>
        <v>7500</v>
      </c>
      <c r="K372" s="27">
        <v>7500</v>
      </c>
      <c r="L372" s="27"/>
      <c r="M372" s="30">
        <f t="shared" si="119"/>
        <v>4100</v>
      </c>
      <c r="N372" s="27">
        <v>4100</v>
      </c>
      <c r="O372" s="27"/>
      <c r="P372" s="23">
        <f t="shared" si="108"/>
        <v>-3400</v>
      </c>
      <c r="Q372" s="23">
        <f t="shared" si="108"/>
        <v>-3400</v>
      </c>
      <c r="R372" s="23">
        <f t="shared" si="109"/>
        <v>0</v>
      </c>
      <c r="S372" s="30">
        <f t="shared" si="120"/>
        <v>4100</v>
      </c>
      <c r="T372" s="27">
        <v>4100</v>
      </c>
      <c r="U372" s="27"/>
      <c r="V372" s="30">
        <f t="shared" si="121"/>
        <v>4100</v>
      </c>
      <c r="W372" s="27">
        <v>4100</v>
      </c>
      <c r="X372" s="27"/>
      <c r="Y372" s="24"/>
    </row>
    <row r="373" spans="1:25" ht="21" x14ac:dyDescent="0.25">
      <c r="A373" s="25"/>
      <c r="B373" s="21"/>
      <c r="C373" s="26"/>
      <c r="D373" s="36"/>
      <c r="E373" s="28" t="s">
        <v>68</v>
      </c>
      <c r="F373" s="21" t="s">
        <v>69</v>
      </c>
      <c r="G373" s="30">
        <f t="shared" si="117"/>
        <v>1082.0999999999999</v>
      </c>
      <c r="H373" s="27">
        <v>1082.0999999999999</v>
      </c>
      <c r="I373" s="27"/>
      <c r="J373" s="30">
        <f t="shared" si="118"/>
        <v>2000</v>
      </c>
      <c r="K373" s="27">
        <v>2000</v>
      </c>
      <c r="L373" s="27"/>
      <c r="M373" s="30">
        <f t="shared" si="119"/>
        <v>4000</v>
      </c>
      <c r="N373" s="27">
        <v>4000</v>
      </c>
      <c r="O373" s="27"/>
      <c r="P373" s="23">
        <f t="shared" si="108"/>
        <v>2000</v>
      </c>
      <c r="Q373" s="23">
        <f>SUM(N373-K373)</f>
        <v>2000</v>
      </c>
      <c r="R373" s="23">
        <f t="shared" si="109"/>
        <v>0</v>
      </c>
      <c r="S373" s="30">
        <f t="shared" si="120"/>
        <v>4000</v>
      </c>
      <c r="T373" s="27">
        <v>4000</v>
      </c>
      <c r="U373" s="27"/>
      <c r="V373" s="30">
        <f t="shared" si="121"/>
        <v>4000</v>
      </c>
      <c r="W373" s="27">
        <v>4000</v>
      </c>
      <c r="X373" s="27"/>
      <c r="Y373" s="24"/>
    </row>
    <row r="374" spans="1:25" ht="21" x14ac:dyDescent="0.25">
      <c r="A374" s="25"/>
      <c r="B374" s="21"/>
      <c r="C374" s="26"/>
      <c r="D374" s="36"/>
      <c r="E374" s="35" t="s">
        <v>79</v>
      </c>
      <c r="F374" s="21">
        <v>4511</v>
      </c>
      <c r="G374" s="30">
        <f t="shared" si="117"/>
        <v>1453.8</v>
      </c>
      <c r="H374" s="27">
        <v>1453.8</v>
      </c>
      <c r="I374" s="27"/>
      <c r="J374" s="30">
        <f t="shared" si="118"/>
        <v>0</v>
      </c>
      <c r="K374" s="27">
        <v>0</v>
      </c>
      <c r="L374" s="27"/>
      <c r="M374" s="30">
        <f t="shared" si="119"/>
        <v>0</v>
      </c>
      <c r="N374" s="27">
        <v>0</v>
      </c>
      <c r="O374" s="27"/>
      <c r="P374" s="23">
        <f t="shared" si="108"/>
        <v>0</v>
      </c>
      <c r="Q374" s="23">
        <f t="shared" si="108"/>
        <v>0</v>
      </c>
      <c r="R374" s="23">
        <f t="shared" si="109"/>
        <v>0</v>
      </c>
      <c r="S374" s="30">
        <f t="shared" si="120"/>
        <v>0</v>
      </c>
      <c r="T374" s="27">
        <v>0</v>
      </c>
      <c r="U374" s="27"/>
      <c r="V374" s="30">
        <f t="shared" si="121"/>
        <v>0</v>
      </c>
      <c r="W374" s="27">
        <v>0</v>
      </c>
      <c r="X374" s="27"/>
      <c r="Y374" s="24"/>
    </row>
    <row r="375" spans="1:25" x14ac:dyDescent="0.25">
      <c r="A375" s="25"/>
      <c r="B375" s="21"/>
      <c r="C375" s="26"/>
      <c r="D375" s="36"/>
      <c r="E375" s="28" t="s">
        <v>75</v>
      </c>
      <c r="F375" s="21" t="s">
        <v>76</v>
      </c>
      <c r="G375" s="30">
        <f t="shared" si="117"/>
        <v>0</v>
      </c>
      <c r="H375" s="27"/>
      <c r="I375" s="27"/>
      <c r="J375" s="30">
        <f t="shared" si="118"/>
        <v>0</v>
      </c>
      <c r="K375" s="27"/>
      <c r="L375" s="27"/>
      <c r="M375" s="30">
        <f t="shared" si="119"/>
        <v>0</v>
      </c>
      <c r="N375" s="27"/>
      <c r="O375" s="27"/>
      <c r="P375" s="23">
        <f t="shared" si="108"/>
        <v>0</v>
      </c>
      <c r="Q375" s="23">
        <f t="shared" si="108"/>
        <v>0</v>
      </c>
      <c r="R375" s="23">
        <f t="shared" si="109"/>
        <v>0</v>
      </c>
      <c r="S375" s="30">
        <f t="shared" si="120"/>
        <v>0</v>
      </c>
      <c r="T375" s="27"/>
      <c r="U375" s="27"/>
      <c r="V375" s="30">
        <f t="shared" si="121"/>
        <v>0</v>
      </c>
      <c r="W375" s="27"/>
      <c r="X375" s="27"/>
      <c r="Y375" s="24"/>
    </row>
    <row r="376" spans="1:25" x14ac:dyDescent="0.25">
      <c r="A376" s="25"/>
      <c r="B376" s="21"/>
      <c r="C376" s="26"/>
      <c r="D376" s="36"/>
      <c r="E376" s="28" t="s">
        <v>101</v>
      </c>
      <c r="F376" s="21" t="s">
        <v>102</v>
      </c>
      <c r="G376" s="30">
        <f t="shared" si="117"/>
        <v>0</v>
      </c>
      <c r="H376" s="27"/>
      <c r="I376" s="27"/>
      <c r="J376" s="30">
        <f t="shared" si="118"/>
        <v>45725</v>
      </c>
      <c r="K376" s="27"/>
      <c r="L376" s="27">
        <v>45725</v>
      </c>
      <c r="M376" s="30">
        <f t="shared" si="119"/>
        <v>0</v>
      </c>
      <c r="N376" s="27"/>
      <c r="O376" s="27">
        <v>0</v>
      </c>
      <c r="P376" s="23">
        <f t="shared" si="108"/>
        <v>-45725</v>
      </c>
      <c r="Q376" s="23">
        <f t="shared" si="108"/>
        <v>0</v>
      </c>
      <c r="R376" s="23">
        <f t="shared" si="109"/>
        <v>-45725</v>
      </c>
      <c r="S376" s="30">
        <f t="shared" si="120"/>
        <v>0</v>
      </c>
      <c r="T376" s="27"/>
      <c r="U376" s="27">
        <v>0</v>
      </c>
      <c r="V376" s="30">
        <f t="shared" si="121"/>
        <v>0</v>
      </c>
      <c r="W376" s="27"/>
      <c r="X376" s="27">
        <v>0</v>
      </c>
      <c r="Y376" s="24"/>
    </row>
    <row r="377" spans="1:25" x14ac:dyDescent="0.25">
      <c r="A377" s="25"/>
      <c r="B377" s="21"/>
      <c r="C377" s="26"/>
      <c r="D377" s="36"/>
      <c r="E377" s="28" t="s">
        <v>96</v>
      </c>
      <c r="F377" s="21" t="s">
        <v>97</v>
      </c>
      <c r="G377" s="30">
        <f t="shared" si="117"/>
        <v>1650</v>
      </c>
      <c r="H377" s="27"/>
      <c r="I377" s="27">
        <v>1650</v>
      </c>
      <c r="J377" s="30">
        <f t="shared" si="118"/>
        <v>570</v>
      </c>
      <c r="K377" s="27"/>
      <c r="L377" s="27">
        <v>570</v>
      </c>
      <c r="M377" s="30">
        <f t="shared" si="119"/>
        <v>0</v>
      </c>
      <c r="N377" s="27"/>
      <c r="O377" s="27">
        <v>0</v>
      </c>
      <c r="P377" s="23">
        <f t="shared" si="108"/>
        <v>-570</v>
      </c>
      <c r="Q377" s="23">
        <f t="shared" si="108"/>
        <v>0</v>
      </c>
      <c r="R377" s="23">
        <f t="shared" si="109"/>
        <v>-570</v>
      </c>
      <c r="S377" s="30">
        <f t="shared" si="120"/>
        <v>0</v>
      </c>
      <c r="T377" s="27"/>
      <c r="U377" s="27">
        <v>0</v>
      </c>
      <c r="V377" s="30">
        <f t="shared" si="121"/>
        <v>0</v>
      </c>
      <c r="W377" s="27"/>
      <c r="X377" s="27">
        <v>0</v>
      </c>
      <c r="Y377" s="24"/>
    </row>
    <row r="378" spans="1:25" x14ac:dyDescent="0.25">
      <c r="A378" s="25" t="s">
        <v>291</v>
      </c>
      <c r="B378" s="26" t="s">
        <v>282</v>
      </c>
      <c r="C378" s="26" t="s">
        <v>165</v>
      </c>
      <c r="D378" s="27" t="s">
        <v>25</v>
      </c>
      <c r="E378" s="29" t="s">
        <v>292</v>
      </c>
      <c r="F378" s="30"/>
      <c r="G378" s="30">
        <f t="shared" si="117"/>
        <v>262991.10000000003</v>
      </c>
      <c r="H378" s="30">
        <f>SUM(H380)</f>
        <v>50845.900000000009</v>
      </c>
      <c r="I378" s="30">
        <f>SUM(I380)</f>
        <v>212145.2</v>
      </c>
      <c r="J378" s="30">
        <f t="shared" si="118"/>
        <v>63000</v>
      </c>
      <c r="K378" s="30">
        <f>SUM(K380)</f>
        <v>63000</v>
      </c>
      <c r="L378" s="30">
        <f>SUM(L380)</f>
        <v>0</v>
      </c>
      <c r="M378" s="30">
        <f t="shared" si="119"/>
        <v>118000</v>
      </c>
      <c r="N378" s="30">
        <f>SUM(N380)</f>
        <v>118000</v>
      </c>
      <c r="O378" s="30">
        <f>SUM(O380)</f>
        <v>0</v>
      </c>
      <c r="P378" s="23">
        <f t="shared" si="108"/>
        <v>55000</v>
      </c>
      <c r="Q378" s="23">
        <f t="shared" si="108"/>
        <v>55000</v>
      </c>
      <c r="R378" s="23">
        <f>SUM(O378-L378)</f>
        <v>0</v>
      </c>
      <c r="S378" s="30">
        <f t="shared" si="120"/>
        <v>158000</v>
      </c>
      <c r="T378" s="30">
        <f>SUM(T380)</f>
        <v>118000</v>
      </c>
      <c r="U378" s="30">
        <f>SUM(U380)</f>
        <v>40000</v>
      </c>
      <c r="V378" s="30">
        <f t="shared" si="121"/>
        <v>165000</v>
      </c>
      <c r="W378" s="30">
        <f>SUM(W380)</f>
        <v>125000</v>
      </c>
      <c r="X378" s="30">
        <f>SUM(X380)</f>
        <v>40000</v>
      </c>
      <c r="Y378" s="24"/>
    </row>
    <row r="379" spans="1:25" x14ac:dyDescent="0.25">
      <c r="A379" s="25"/>
      <c r="B379" s="26"/>
      <c r="C379" s="26"/>
      <c r="D379" s="27"/>
      <c r="E379" s="28" t="s">
        <v>30</v>
      </c>
      <c r="F379" s="27"/>
      <c r="G379" s="30"/>
      <c r="H379" s="27"/>
      <c r="I379" s="27"/>
      <c r="J379" s="30"/>
      <c r="K379" s="27"/>
      <c r="L379" s="27"/>
      <c r="M379" s="30"/>
      <c r="N379" s="27"/>
      <c r="O379" s="27"/>
      <c r="P379" s="23"/>
      <c r="Q379" s="23"/>
      <c r="R379" s="23"/>
      <c r="S379" s="30"/>
      <c r="T379" s="27"/>
      <c r="U379" s="27"/>
      <c r="V379" s="30"/>
      <c r="W379" s="27"/>
      <c r="X379" s="27"/>
      <c r="Y379" s="24"/>
    </row>
    <row r="380" spans="1:25" x14ac:dyDescent="0.25">
      <c r="A380" s="20" t="s">
        <v>293</v>
      </c>
      <c r="B380" s="21" t="s">
        <v>282</v>
      </c>
      <c r="C380" s="21" t="s">
        <v>165</v>
      </c>
      <c r="D380" s="21" t="s">
        <v>28</v>
      </c>
      <c r="E380" s="28" t="s">
        <v>292</v>
      </c>
      <c r="F380" s="27"/>
      <c r="G380" s="30">
        <f>H380+I380</f>
        <v>262991.10000000003</v>
      </c>
      <c r="H380" s="27">
        <f>H385+H397</f>
        <v>50845.900000000009</v>
      </c>
      <c r="I380" s="27">
        <f>I385+I397</f>
        <v>212145.2</v>
      </c>
      <c r="J380" s="30">
        <f>K380+L380</f>
        <v>63000</v>
      </c>
      <c r="K380" s="27">
        <f>K385+K397</f>
        <v>63000</v>
      </c>
      <c r="L380" s="27">
        <f>L385+L397</f>
        <v>0</v>
      </c>
      <c r="M380" s="30">
        <f>N380+O380</f>
        <v>118000</v>
      </c>
      <c r="N380" s="27">
        <f>N385+N397</f>
        <v>118000</v>
      </c>
      <c r="O380" s="27">
        <v>0</v>
      </c>
      <c r="P380" s="23">
        <f t="shared" si="108"/>
        <v>55000</v>
      </c>
      <c r="Q380" s="23">
        <f t="shared" si="108"/>
        <v>55000</v>
      </c>
      <c r="R380" s="23">
        <f t="shared" si="109"/>
        <v>0</v>
      </c>
      <c r="S380" s="30">
        <f>T380+U380</f>
        <v>158000</v>
      </c>
      <c r="T380" s="27">
        <f>T385+T397</f>
        <v>118000</v>
      </c>
      <c r="U380" s="27">
        <f>U385+U397</f>
        <v>40000</v>
      </c>
      <c r="V380" s="30">
        <f>W380+X380</f>
        <v>165000</v>
      </c>
      <c r="W380" s="27">
        <f>W385+W397</f>
        <v>125000</v>
      </c>
      <c r="X380" s="27">
        <f>X385+X397</f>
        <v>40000</v>
      </c>
      <c r="Y380" s="24"/>
    </row>
    <row r="381" spans="1:25" x14ac:dyDescent="0.25">
      <c r="A381" s="25"/>
      <c r="B381" s="26"/>
      <c r="C381" s="26"/>
      <c r="D381" s="27"/>
      <c r="E381" s="28" t="s">
        <v>17</v>
      </c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3">
        <f t="shared" si="108"/>
        <v>0</v>
      </c>
      <c r="Q381" s="23">
        <f t="shared" si="108"/>
        <v>0</v>
      </c>
      <c r="R381" s="23">
        <f t="shared" si="109"/>
        <v>0</v>
      </c>
      <c r="S381" s="27"/>
      <c r="T381" s="27"/>
      <c r="U381" s="27"/>
      <c r="V381" s="27"/>
      <c r="W381" s="27"/>
      <c r="X381" s="27"/>
      <c r="Y381" s="24"/>
    </row>
    <row r="382" spans="1:25" x14ac:dyDescent="0.25">
      <c r="A382" s="25"/>
      <c r="B382" s="26"/>
      <c r="C382" s="26"/>
      <c r="D382" s="27"/>
      <c r="E382" s="29" t="s">
        <v>294</v>
      </c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23">
        <f t="shared" si="108"/>
        <v>0</v>
      </c>
      <c r="Q382" s="23">
        <f t="shared" si="108"/>
        <v>0</v>
      </c>
      <c r="R382" s="23">
        <f t="shared" si="109"/>
        <v>0</v>
      </c>
      <c r="S382" s="30"/>
      <c r="T382" s="30"/>
      <c r="U382" s="30"/>
      <c r="V382" s="30"/>
      <c r="W382" s="30"/>
      <c r="X382" s="30"/>
      <c r="Y382" s="24"/>
    </row>
    <row r="383" spans="1:25" ht="21" x14ac:dyDescent="0.25">
      <c r="A383" s="25"/>
      <c r="B383" s="26"/>
      <c r="C383" s="26"/>
      <c r="D383" s="27"/>
      <c r="E383" s="28" t="s">
        <v>99</v>
      </c>
      <c r="F383" s="21" t="s">
        <v>100</v>
      </c>
      <c r="G383" s="27"/>
      <c r="H383" s="27"/>
      <c r="I383" s="27"/>
      <c r="J383" s="27"/>
      <c r="K383" s="27"/>
      <c r="L383" s="27"/>
      <c r="M383" s="27"/>
      <c r="N383" s="27"/>
      <c r="O383" s="27"/>
      <c r="P383" s="23">
        <f t="shared" si="108"/>
        <v>0</v>
      </c>
      <c r="Q383" s="23">
        <f t="shared" si="108"/>
        <v>0</v>
      </c>
      <c r="R383" s="23">
        <f t="shared" si="109"/>
        <v>0</v>
      </c>
      <c r="S383" s="27"/>
      <c r="T383" s="27"/>
      <c r="U383" s="27"/>
      <c r="V383" s="27"/>
      <c r="W383" s="27"/>
      <c r="X383" s="27"/>
      <c r="Y383" s="24"/>
    </row>
    <row r="384" spans="1:25" x14ac:dyDescent="0.25">
      <c r="A384" s="25"/>
      <c r="B384" s="26"/>
      <c r="C384" s="26"/>
      <c r="D384" s="27"/>
      <c r="E384" s="28" t="s">
        <v>101</v>
      </c>
      <c r="F384" s="21" t="s">
        <v>102</v>
      </c>
      <c r="G384" s="27"/>
      <c r="H384" s="27"/>
      <c r="I384" s="27"/>
      <c r="J384" s="27"/>
      <c r="K384" s="27"/>
      <c r="L384" s="27"/>
      <c r="M384" s="27"/>
      <c r="N384" s="27"/>
      <c r="O384" s="27"/>
      <c r="P384" s="23">
        <f t="shared" si="108"/>
        <v>0</v>
      </c>
      <c r="Q384" s="23">
        <f t="shared" si="108"/>
        <v>0</v>
      </c>
      <c r="R384" s="23">
        <f t="shared" si="109"/>
        <v>0</v>
      </c>
      <c r="S384" s="27"/>
      <c r="T384" s="27"/>
      <c r="U384" s="27"/>
      <c r="V384" s="27"/>
      <c r="W384" s="27"/>
      <c r="X384" s="27"/>
      <c r="Y384" s="24"/>
    </row>
    <row r="385" spans="1:25" ht="24.75" customHeight="1" x14ac:dyDescent="0.25">
      <c r="A385" s="25"/>
      <c r="B385" s="26"/>
      <c r="C385" s="26"/>
      <c r="D385" s="27"/>
      <c r="E385" s="29" t="s">
        <v>295</v>
      </c>
      <c r="F385" s="30"/>
      <c r="G385" s="30">
        <f>H385+I385</f>
        <v>50845.900000000009</v>
      </c>
      <c r="H385" s="30">
        <f>H386+H387+H390+H389</f>
        <v>50845.900000000009</v>
      </c>
      <c r="I385" s="30">
        <f>I386+I387+I390</f>
        <v>0</v>
      </c>
      <c r="J385" s="30">
        <f>K385+L385</f>
        <v>63000</v>
      </c>
      <c r="K385" s="30">
        <f>K386+K387+K390+K389</f>
        <v>63000</v>
      </c>
      <c r="L385" s="30">
        <f>L386+L387+L390</f>
        <v>0</v>
      </c>
      <c r="M385" s="30">
        <f>N385+O385</f>
        <v>118000</v>
      </c>
      <c r="N385" s="30">
        <f>N386+N387+N388+N389</f>
        <v>118000</v>
      </c>
      <c r="O385" s="30">
        <f>O386+O387+O390</f>
        <v>0</v>
      </c>
      <c r="P385" s="23">
        <f t="shared" si="108"/>
        <v>55000</v>
      </c>
      <c r="Q385" s="23">
        <f t="shared" si="108"/>
        <v>55000</v>
      </c>
      <c r="R385" s="23">
        <f t="shared" si="109"/>
        <v>0</v>
      </c>
      <c r="S385" s="30">
        <f t="shared" ref="S385:S390" si="122">T385+U385</f>
        <v>118000</v>
      </c>
      <c r="T385" s="30">
        <f>T386+T387+T390+T389+T388</f>
        <v>118000</v>
      </c>
      <c r="U385" s="30">
        <f>U386+U387+U390</f>
        <v>0</v>
      </c>
      <c r="V385" s="30">
        <f t="shared" ref="V385:V390" si="123">W385+X385</f>
        <v>125000</v>
      </c>
      <c r="W385" s="30">
        <f>W386+W387+W390+W389+W388</f>
        <v>125000</v>
      </c>
      <c r="X385" s="30">
        <f>X386+X387+X390</f>
        <v>0</v>
      </c>
      <c r="Y385" s="24"/>
    </row>
    <row r="386" spans="1:25" ht="13.5" customHeight="1" x14ac:dyDescent="0.25">
      <c r="A386" s="25"/>
      <c r="B386" s="26"/>
      <c r="C386" s="26"/>
      <c r="D386" s="27"/>
      <c r="E386" s="38" t="s">
        <v>296</v>
      </c>
      <c r="F386" s="36">
        <v>4211</v>
      </c>
      <c r="G386" s="30">
        <f>H386+I386</f>
        <v>44</v>
      </c>
      <c r="H386" s="27">
        <v>44</v>
      </c>
      <c r="I386" s="30"/>
      <c r="J386" s="30">
        <f>K386+L386</f>
        <v>0</v>
      </c>
      <c r="K386" s="27">
        <v>0</v>
      </c>
      <c r="L386" s="30"/>
      <c r="M386" s="30">
        <f>N386+O386</f>
        <v>0</v>
      </c>
      <c r="N386" s="27">
        <v>0</v>
      </c>
      <c r="O386" s="30"/>
      <c r="P386" s="23">
        <f t="shared" si="108"/>
        <v>0</v>
      </c>
      <c r="Q386" s="23">
        <f t="shared" si="108"/>
        <v>0</v>
      </c>
      <c r="R386" s="23">
        <f t="shared" si="109"/>
        <v>0</v>
      </c>
      <c r="S386" s="30">
        <f t="shared" si="122"/>
        <v>0</v>
      </c>
      <c r="T386" s="27">
        <v>0</v>
      </c>
      <c r="U386" s="30"/>
      <c r="V386" s="30">
        <f t="shared" si="123"/>
        <v>0</v>
      </c>
      <c r="W386" s="27">
        <v>0</v>
      </c>
      <c r="X386" s="30"/>
      <c r="Y386" s="24"/>
    </row>
    <row r="387" spans="1:25" x14ac:dyDescent="0.25">
      <c r="A387" s="25"/>
      <c r="B387" s="26"/>
      <c r="C387" s="26"/>
      <c r="D387" s="27"/>
      <c r="E387" s="28" t="s">
        <v>38</v>
      </c>
      <c r="F387" s="21" t="s">
        <v>39</v>
      </c>
      <c r="G387" s="30">
        <f>H387+I387</f>
        <v>21403.200000000001</v>
      </c>
      <c r="H387" s="27">
        <v>21403.200000000001</v>
      </c>
      <c r="I387" s="30"/>
      <c r="J387" s="30">
        <f>K387+L387</f>
        <v>58000</v>
      </c>
      <c r="K387" s="27">
        <v>58000</v>
      </c>
      <c r="L387" s="30"/>
      <c r="M387" s="30">
        <f>N387+O387</f>
        <v>105000</v>
      </c>
      <c r="N387" s="27">
        <v>105000</v>
      </c>
      <c r="O387" s="30"/>
      <c r="P387" s="23">
        <f t="shared" si="108"/>
        <v>47000</v>
      </c>
      <c r="Q387" s="23">
        <f t="shared" si="108"/>
        <v>47000</v>
      </c>
      <c r="R387" s="23">
        <f t="shared" si="109"/>
        <v>0</v>
      </c>
      <c r="S387" s="30">
        <f t="shared" si="122"/>
        <v>100000</v>
      </c>
      <c r="T387" s="27">
        <v>100000</v>
      </c>
      <c r="U387" s="30"/>
      <c r="V387" s="30">
        <f t="shared" si="123"/>
        <v>105000</v>
      </c>
      <c r="W387" s="27">
        <v>105000</v>
      </c>
      <c r="X387" s="30"/>
      <c r="Y387" s="24"/>
    </row>
    <row r="388" spans="1:25" ht="21" x14ac:dyDescent="0.25">
      <c r="A388" s="25"/>
      <c r="B388" s="26"/>
      <c r="C388" s="26"/>
      <c r="D388" s="27"/>
      <c r="E388" s="28" t="s">
        <v>99</v>
      </c>
      <c r="F388" s="21" t="s">
        <v>100</v>
      </c>
      <c r="G388" s="30"/>
      <c r="H388" s="27"/>
      <c r="I388" s="30"/>
      <c r="J388" s="30"/>
      <c r="K388" s="27"/>
      <c r="L388" s="30"/>
      <c r="M388" s="27">
        <v>5000</v>
      </c>
      <c r="N388" s="27">
        <v>5000</v>
      </c>
      <c r="O388" s="30"/>
      <c r="P388" s="23">
        <f t="shared" si="108"/>
        <v>5000</v>
      </c>
      <c r="Q388" s="23">
        <f t="shared" si="108"/>
        <v>5000</v>
      </c>
      <c r="R388" s="23">
        <f t="shared" si="109"/>
        <v>0</v>
      </c>
      <c r="S388" s="30">
        <f t="shared" si="122"/>
        <v>3000</v>
      </c>
      <c r="T388" s="27">
        <v>3000</v>
      </c>
      <c r="U388" s="30"/>
      <c r="V388" s="30">
        <f t="shared" si="123"/>
        <v>3000</v>
      </c>
      <c r="W388" s="27">
        <v>3000</v>
      </c>
      <c r="X388" s="30"/>
      <c r="Y388" s="24"/>
    </row>
    <row r="389" spans="1:25" x14ac:dyDescent="0.25">
      <c r="A389" s="25"/>
      <c r="B389" s="26"/>
      <c r="C389" s="26"/>
      <c r="D389" s="27"/>
      <c r="E389" s="28" t="s">
        <v>75</v>
      </c>
      <c r="F389" s="21" t="s">
        <v>76</v>
      </c>
      <c r="G389" s="30">
        <f>H389+I389</f>
        <v>1217.8</v>
      </c>
      <c r="H389" s="27">
        <v>1217.8</v>
      </c>
      <c r="I389" s="30"/>
      <c r="J389" s="30">
        <f>K389+L389</f>
        <v>5000</v>
      </c>
      <c r="K389" s="27">
        <v>5000</v>
      </c>
      <c r="L389" s="30"/>
      <c r="M389" s="30">
        <f>N389+O389</f>
        <v>8000</v>
      </c>
      <c r="N389" s="27">
        <v>8000</v>
      </c>
      <c r="O389" s="30"/>
      <c r="P389" s="23">
        <f t="shared" si="108"/>
        <v>3000</v>
      </c>
      <c r="Q389" s="23">
        <f t="shared" si="108"/>
        <v>3000</v>
      </c>
      <c r="R389" s="23">
        <f t="shared" si="109"/>
        <v>0</v>
      </c>
      <c r="S389" s="30">
        <f t="shared" si="122"/>
        <v>15000</v>
      </c>
      <c r="T389" s="27">
        <v>15000</v>
      </c>
      <c r="U389" s="30"/>
      <c r="V389" s="30">
        <f t="shared" si="123"/>
        <v>17000</v>
      </c>
      <c r="W389" s="27">
        <v>17000</v>
      </c>
      <c r="X389" s="30"/>
      <c r="Y389" s="24"/>
    </row>
    <row r="390" spans="1:25" ht="21" x14ac:dyDescent="0.25">
      <c r="A390" s="25"/>
      <c r="B390" s="26"/>
      <c r="C390" s="26"/>
      <c r="D390" s="27"/>
      <c r="E390" s="28" t="s">
        <v>79</v>
      </c>
      <c r="F390" s="21" t="s">
        <v>80</v>
      </c>
      <c r="G390" s="30">
        <f>H390+I390</f>
        <v>28180.9</v>
      </c>
      <c r="H390" s="27">
        <v>28180.9</v>
      </c>
      <c r="I390" s="27"/>
      <c r="J390" s="30">
        <f>K390+L390</f>
        <v>0</v>
      </c>
      <c r="K390" s="27">
        <v>0</v>
      </c>
      <c r="L390" s="27"/>
      <c r="M390" s="30">
        <f>N390+O390</f>
        <v>0</v>
      </c>
      <c r="N390" s="27">
        <v>0</v>
      </c>
      <c r="O390" s="27"/>
      <c r="P390" s="23">
        <f t="shared" si="108"/>
        <v>0</v>
      </c>
      <c r="Q390" s="23">
        <f t="shared" si="108"/>
        <v>0</v>
      </c>
      <c r="R390" s="23">
        <f t="shared" si="109"/>
        <v>0</v>
      </c>
      <c r="S390" s="30">
        <f t="shared" si="122"/>
        <v>0</v>
      </c>
      <c r="T390" s="27">
        <v>0</v>
      </c>
      <c r="U390" s="27"/>
      <c r="V390" s="30">
        <f t="shared" si="123"/>
        <v>0</v>
      </c>
      <c r="W390" s="27">
        <v>0</v>
      </c>
      <c r="X390" s="27"/>
      <c r="Y390" s="24"/>
    </row>
    <row r="391" spans="1:25" ht="46.5" hidden="1" customHeight="1" x14ac:dyDescent="0.25">
      <c r="A391" s="25"/>
      <c r="B391" s="26"/>
      <c r="C391" s="26"/>
      <c r="D391" s="27"/>
      <c r="E391" s="29" t="s">
        <v>297</v>
      </c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23">
        <f t="shared" si="108"/>
        <v>0</v>
      </c>
      <c r="Q391" s="23">
        <f t="shared" si="108"/>
        <v>0</v>
      </c>
      <c r="R391" s="23">
        <f t="shared" si="109"/>
        <v>0</v>
      </c>
      <c r="S391" s="30"/>
      <c r="T391" s="30"/>
      <c r="U391" s="30"/>
      <c r="V391" s="30"/>
      <c r="W391" s="30"/>
      <c r="X391" s="30"/>
      <c r="Y391" s="24"/>
    </row>
    <row r="392" spans="1:25" hidden="1" x14ac:dyDescent="0.25">
      <c r="A392" s="25"/>
      <c r="B392" s="26"/>
      <c r="C392" s="26"/>
      <c r="D392" s="27"/>
      <c r="E392" s="28" t="s">
        <v>87</v>
      </c>
      <c r="F392" s="21" t="s">
        <v>88</v>
      </c>
      <c r="G392" s="27"/>
      <c r="H392" s="27"/>
      <c r="I392" s="27"/>
      <c r="J392" s="27"/>
      <c r="K392" s="27"/>
      <c r="L392" s="27"/>
      <c r="M392" s="27"/>
      <c r="N392" s="27"/>
      <c r="O392" s="27"/>
      <c r="P392" s="23">
        <f t="shared" si="108"/>
        <v>0</v>
      </c>
      <c r="Q392" s="23">
        <f t="shared" si="108"/>
        <v>0</v>
      </c>
      <c r="R392" s="23">
        <f t="shared" si="109"/>
        <v>0</v>
      </c>
      <c r="S392" s="27"/>
      <c r="T392" s="27"/>
      <c r="U392" s="27"/>
      <c r="V392" s="27"/>
      <c r="W392" s="27"/>
      <c r="X392" s="27"/>
      <c r="Y392" s="24"/>
    </row>
    <row r="393" spans="1:25" ht="45" hidden="1" customHeight="1" x14ac:dyDescent="0.25">
      <c r="A393" s="25"/>
      <c r="B393" s="26"/>
      <c r="C393" s="26"/>
      <c r="D393" s="27"/>
      <c r="E393" s="29" t="s">
        <v>298</v>
      </c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23">
        <f t="shared" si="108"/>
        <v>0</v>
      </c>
      <c r="Q393" s="23">
        <f t="shared" si="108"/>
        <v>0</v>
      </c>
      <c r="R393" s="23">
        <f t="shared" si="109"/>
        <v>0</v>
      </c>
      <c r="S393" s="30"/>
      <c r="T393" s="30"/>
      <c r="U393" s="30"/>
      <c r="V393" s="30"/>
      <c r="W393" s="30"/>
      <c r="X393" s="30"/>
      <c r="Y393" s="24"/>
    </row>
    <row r="394" spans="1:25" hidden="1" x14ac:dyDescent="0.25">
      <c r="A394" s="25"/>
      <c r="B394" s="26"/>
      <c r="C394" s="26"/>
      <c r="D394" s="27"/>
      <c r="E394" s="28" t="s">
        <v>87</v>
      </c>
      <c r="F394" s="21" t="s">
        <v>88</v>
      </c>
      <c r="G394" s="27"/>
      <c r="H394" s="27"/>
      <c r="I394" s="27"/>
      <c r="J394" s="27"/>
      <c r="K394" s="27"/>
      <c r="L394" s="27"/>
      <c r="M394" s="27"/>
      <c r="N394" s="27"/>
      <c r="O394" s="27"/>
      <c r="P394" s="23">
        <f t="shared" si="108"/>
        <v>0</v>
      </c>
      <c r="Q394" s="23">
        <f t="shared" si="108"/>
        <v>0</v>
      </c>
      <c r="R394" s="23">
        <f t="shared" si="109"/>
        <v>0</v>
      </c>
      <c r="S394" s="27"/>
      <c r="T394" s="27"/>
      <c r="U394" s="27"/>
      <c r="V394" s="27"/>
      <c r="W394" s="27"/>
      <c r="X394" s="27"/>
      <c r="Y394" s="24"/>
    </row>
    <row r="395" spans="1:25" ht="51.75" hidden="1" customHeight="1" x14ac:dyDescent="0.25">
      <c r="A395" s="25"/>
      <c r="B395" s="26"/>
      <c r="C395" s="26"/>
      <c r="D395" s="27"/>
      <c r="E395" s="29" t="s">
        <v>299</v>
      </c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23">
        <f t="shared" si="108"/>
        <v>0</v>
      </c>
      <c r="Q395" s="23">
        <f t="shared" si="108"/>
        <v>0</v>
      </c>
      <c r="R395" s="23">
        <f t="shared" si="109"/>
        <v>0</v>
      </c>
      <c r="S395" s="30"/>
      <c r="T395" s="30"/>
      <c r="U395" s="30"/>
      <c r="V395" s="30"/>
      <c r="W395" s="30"/>
      <c r="X395" s="30"/>
      <c r="Y395" s="24"/>
    </row>
    <row r="396" spans="1:25" hidden="1" x14ac:dyDescent="0.25">
      <c r="A396" s="25"/>
      <c r="B396" s="26"/>
      <c r="C396" s="26"/>
      <c r="D396" s="27"/>
      <c r="E396" s="28" t="s">
        <v>87</v>
      </c>
      <c r="F396" s="21" t="s">
        <v>88</v>
      </c>
      <c r="G396" s="27"/>
      <c r="H396" s="27"/>
      <c r="I396" s="27"/>
      <c r="J396" s="27"/>
      <c r="K396" s="27"/>
      <c r="L396" s="27"/>
      <c r="M396" s="27"/>
      <c r="N396" s="27"/>
      <c r="O396" s="27"/>
      <c r="P396" s="23">
        <f t="shared" si="108"/>
        <v>0</v>
      </c>
      <c r="Q396" s="23">
        <f t="shared" si="108"/>
        <v>0</v>
      </c>
      <c r="R396" s="23">
        <f t="shared" si="109"/>
        <v>0</v>
      </c>
      <c r="S396" s="27"/>
      <c r="T396" s="27"/>
      <c r="U396" s="27"/>
      <c r="V396" s="27"/>
      <c r="W396" s="27"/>
      <c r="X396" s="27"/>
      <c r="Y396" s="24"/>
    </row>
    <row r="397" spans="1:25" ht="21" x14ac:dyDescent="0.25">
      <c r="A397" s="25"/>
      <c r="B397" s="26"/>
      <c r="C397" s="26"/>
      <c r="D397" s="27"/>
      <c r="E397" s="29" t="s">
        <v>300</v>
      </c>
      <c r="F397" s="30"/>
      <c r="G397" s="30">
        <f>H397+I397</f>
        <v>212145.2</v>
      </c>
      <c r="H397" s="30">
        <f>H398+H399+H400</f>
        <v>0</v>
      </c>
      <c r="I397" s="30">
        <f>I398+I399+I400</f>
        <v>212145.2</v>
      </c>
      <c r="J397" s="30">
        <f>K397+L397</f>
        <v>0</v>
      </c>
      <c r="K397" s="30">
        <f>K398+K399+K400</f>
        <v>0</v>
      </c>
      <c r="L397" s="30">
        <f>L398+L399+L400</f>
        <v>0</v>
      </c>
      <c r="M397" s="30">
        <f>N397+O397</f>
        <v>0</v>
      </c>
      <c r="N397" s="30">
        <f>N398+N399+N400</f>
        <v>0</v>
      </c>
      <c r="O397" s="30">
        <f>O398+O399+O400</f>
        <v>0</v>
      </c>
      <c r="P397" s="23">
        <f t="shared" si="108"/>
        <v>0</v>
      </c>
      <c r="Q397" s="23">
        <f t="shared" si="108"/>
        <v>0</v>
      </c>
      <c r="R397" s="23">
        <f t="shared" si="109"/>
        <v>0</v>
      </c>
      <c r="S397" s="30">
        <f>T397+U397</f>
        <v>40000</v>
      </c>
      <c r="T397" s="30">
        <f>T398+T399+T400</f>
        <v>0</v>
      </c>
      <c r="U397" s="30">
        <f>U398+U399+U400</f>
        <v>40000</v>
      </c>
      <c r="V397" s="30">
        <f>W397+X397</f>
        <v>40000</v>
      </c>
      <c r="W397" s="30">
        <f>W398+W399+W400</f>
        <v>0</v>
      </c>
      <c r="X397" s="30">
        <f>X398+X399+X400</f>
        <v>40000</v>
      </c>
      <c r="Y397" s="24"/>
    </row>
    <row r="398" spans="1:25" x14ac:dyDescent="0.25">
      <c r="A398" s="25"/>
      <c r="B398" s="26"/>
      <c r="C398" s="26"/>
      <c r="D398" s="27"/>
      <c r="E398" s="28" t="s">
        <v>101</v>
      </c>
      <c r="F398" s="21" t="s">
        <v>102</v>
      </c>
      <c r="G398" s="30">
        <f>H398+I398</f>
        <v>212145.2</v>
      </c>
      <c r="H398" s="30"/>
      <c r="I398" s="30">
        <v>212145.2</v>
      </c>
      <c r="J398" s="30">
        <f>K398+L398</f>
        <v>0</v>
      </c>
      <c r="K398" s="30"/>
      <c r="L398" s="30">
        <v>0</v>
      </c>
      <c r="M398" s="30">
        <f>N398+O398</f>
        <v>0</v>
      </c>
      <c r="N398" s="30"/>
      <c r="O398" s="30">
        <v>0</v>
      </c>
      <c r="P398" s="23">
        <f t="shared" si="108"/>
        <v>0</v>
      </c>
      <c r="Q398" s="23">
        <f t="shared" si="108"/>
        <v>0</v>
      </c>
      <c r="R398" s="23">
        <f t="shared" si="109"/>
        <v>0</v>
      </c>
      <c r="S398" s="30">
        <f>T398+U398</f>
        <v>40000</v>
      </c>
      <c r="T398" s="30"/>
      <c r="U398" s="30">
        <v>40000</v>
      </c>
      <c r="V398" s="30">
        <f>W398+X398</f>
        <v>40000</v>
      </c>
      <c r="W398" s="30"/>
      <c r="X398" s="30">
        <v>40000</v>
      </c>
      <c r="Y398" s="24"/>
    </row>
    <row r="399" spans="1:25" x14ac:dyDescent="0.25">
      <c r="A399" s="25"/>
      <c r="B399" s="26"/>
      <c r="C399" s="26"/>
      <c r="D399" s="27"/>
      <c r="E399" s="28" t="s">
        <v>94</v>
      </c>
      <c r="F399" s="21" t="s">
        <v>95</v>
      </c>
      <c r="G399" s="30">
        <f>H399+I399</f>
        <v>0</v>
      </c>
      <c r="H399" s="30"/>
      <c r="I399" s="30"/>
      <c r="J399" s="30">
        <f>K399+L399</f>
        <v>0</v>
      </c>
      <c r="K399" s="30"/>
      <c r="L399" s="30"/>
      <c r="M399" s="30">
        <f>N399+O399</f>
        <v>0</v>
      </c>
      <c r="N399" s="30"/>
      <c r="O399" s="30"/>
      <c r="P399" s="23">
        <f t="shared" si="108"/>
        <v>0</v>
      </c>
      <c r="Q399" s="23">
        <f t="shared" si="108"/>
        <v>0</v>
      </c>
      <c r="R399" s="23">
        <f t="shared" si="109"/>
        <v>0</v>
      </c>
      <c r="S399" s="30">
        <f>T399+U399</f>
        <v>0</v>
      </c>
      <c r="T399" s="30"/>
      <c r="U399" s="30"/>
      <c r="V399" s="30">
        <f>W399+X399</f>
        <v>0</v>
      </c>
      <c r="W399" s="30"/>
      <c r="X399" s="30"/>
      <c r="Y399" s="24"/>
    </row>
    <row r="400" spans="1:25" x14ac:dyDescent="0.25">
      <c r="A400" s="25"/>
      <c r="B400" s="26"/>
      <c r="C400" s="26"/>
      <c r="D400" s="27"/>
      <c r="E400" s="28" t="s">
        <v>96</v>
      </c>
      <c r="F400" s="21">
        <v>5134</v>
      </c>
      <c r="G400" s="30">
        <f>H400+I400</f>
        <v>0</v>
      </c>
      <c r="H400" s="27"/>
      <c r="I400" s="27"/>
      <c r="J400" s="30">
        <f>K400+L400</f>
        <v>0</v>
      </c>
      <c r="K400" s="27"/>
      <c r="L400" s="27">
        <v>0</v>
      </c>
      <c r="M400" s="30">
        <f>N400+O400</f>
        <v>0</v>
      </c>
      <c r="N400" s="27"/>
      <c r="O400" s="27">
        <v>0</v>
      </c>
      <c r="P400" s="23">
        <f t="shared" ref="P400:Q463" si="124">SUM(M400-J400)</f>
        <v>0</v>
      </c>
      <c r="Q400" s="23">
        <f t="shared" si="124"/>
        <v>0</v>
      </c>
      <c r="R400" s="23">
        <f t="shared" ref="R400:R463" si="125">SUM(O400-L400)</f>
        <v>0</v>
      </c>
      <c r="S400" s="30">
        <f>T400+U400</f>
        <v>0</v>
      </c>
      <c r="T400" s="27"/>
      <c r="U400" s="27">
        <v>0</v>
      </c>
      <c r="V400" s="30">
        <f>W400+X400</f>
        <v>0</v>
      </c>
      <c r="W400" s="27"/>
      <c r="X400" s="27">
        <v>0</v>
      </c>
      <c r="Y400" s="24"/>
    </row>
    <row r="401" spans="1:25" ht="42" x14ac:dyDescent="0.25">
      <c r="A401" s="25" t="s">
        <v>301</v>
      </c>
      <c r="B401" s="26" t="s">
        <v>282</v>
      </c>
      <c r="C401" s="26" t="s">
        <v>113</v>
      </c>
      <c r="D401" s="27" t="s">
        <v>25</v>
      </c>
      <c r="E401" s="29" t="s">
        <v>302</v>
      </c>
      <c r="F401" s="30"/>
      <c r="G401" s="30">
        <f t="shared" ref="G401:O401" si="126">SUM(G403)</f>
        <v>0</v>
      </c>
      <c r="H401" s="30">
        <f t="shared" si="126"/>
        <v>0</v>
      </c>
      <c r="I401" s="30">
        <f t="shared" si="126"/>
        <v>0</v>
      </c>
      <c r="J401" s="30">
        <f t="shared" si="126"/>
        <v>0</v>
      </c>
      <c r="K401" s="30">
        <f t="shared" si="126"/>
        <v>0</v>
      </c>
      <c r="L401" s="30">
        <f t="shared" si="126"/>
        <v>0</v>
      </c>
      <c r="M401" s="30">
        <f t="shared" si="126"/>
        <v>0</v>
      </c>
      <c r="N401" s="30">
        <f t="shared" si="126"/>
        <v>0</v>
      </c>
      <c r="O401" s="30">
        <f t="shared" si="126"/>
        <v>0</v>
      </c>
      <c r="P401" s="23">
        <f t="shared" si="124"/>
        <v>0</v>
      </c>
      <c r="Q401" s="23">
        <f t="shared" si="124"/>
        <v>0</v>
      </c>
      <c r="R401" s="23">
        <f t="shared" si="125"/>
        <v>0</v>
      </c>
      <c r="S401" s="30">
        <f t="shared" ref="S401:X401" si="127">SUM(S403)</f>
        <v>0</v>
      </c>
      <c r="T401" s="30">
        <f t="shared" si="127"/>
        <v>0</v>
      </c>
      <c r="U401" s="30">
        <f t="shared" si="127"/>
        <v>0</v>
      </c>
      <c r="V401" s="30">
        <f t="shared" si="127"/>
        <v>0</v>
      </c>
      <c r="W401" s="30">
        <f t="shared" si="127"/>
        <v>0</v>
      </c>
      <c r="X401" s="30">
        <f t="shared" si="127"/>
        <v>0</v>
      </c>
      <c r="Y401" s="24"/>
    </row>
    <row r="402" spans="1:25" x14ac:dyDescent="0.25">
      <c r="A402" s="25"/>
      <c r="B402" s="26"/>
      <c r="C402" s="26"/>
      <c r="D402" s="27"/>
      <c r="E402" s="28" t="s">
        <v>30</v>
      </c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3"/>
      <c r="Q402" s="23"/>
      <c r="R402" s="23"/>
      <c r="S402" s="27"/>
      <c r="T402" s="27"/>
      <c r="U402" s="27"/>
      <c r="V402" s="27"/>
      <c r="W402" s="27"/>
      <c r="X402" s="27"/>
      <c r="Y402" s="24"/>
    </row>
    <row r="403" spans="1:25" ht="31.5" x14ac:dyDescent="0.25">
      <c r="A403" s="20" t="s">
        <v>303</v>
      </c>
      <c r="B403" s="21" t="s">
        <v>282</v>
      </c>
      <c r="C403" s="21" t="s">
        <v>113</v>
      </c>
      <c r="D403" s="21" t="s">
        <v>28</v>
      </c>
      <c r="E403" s="28" t="s">
        <v>302</v>
      </c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3">
        <f t="shared" si="124"/>
        <v>0</v>
      </c>
      <c r="Q403" s="23">
        <f t="shared" si="124"/>
        <v>0</v>
      </c>
      <c r="R403" s="23">
        <f t="shared" si="125"/>
        <v>0</v>
      </c>
      <c r="S403" s="27"/>
      <c r="T403" s="27"/>
      <c r="U403" s="27"/>
      <c r="V403" s="27"/>
      <c r="W403" s="27"/>
      <c r="X403" s="27"/>
      <c r="Y403" s="24"/>
    </row>
    <row r="404" spans="1:25" x14ac:dyDescent="0.25">
      <c r="A404" s="25"/>
      <c r="B404" s="26"/>
      <c r="C404" s="26"/>
      <c r="D404" s="27"/>
      <c r="E404" s="28" t="s">
        <v>17</v>
      </c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3"/>
      <c r="Q404" s="23"/>
      <c r="R404" s="23"/>
      <c r="S404" s="27"/>
      <c r="T404" s="27"/>
      <c r="U404" s="27"/>
      <c r="V404" s="27"/>
      <c r="W404" s="27"/>
      <c r="X404" s="27"/>
      <c r="Y404" s="24"/>
    </row>
    <row r="405" spans="1:25" ht="21" x14ac:dyDescent="0.25">
      <c r="A405" s="25"/>
      <c r="B405" s="26"/>
      <c r="C405" s="26"/>
      <c r="D405" s="27"/>
      <c r="E405" s="29" t="s">
        <v>304</v>
      </c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23">
        <f t="shared" si="124"/>
        <v>0</v>
      </c>
      <c r="Q405" s="23">
        <f t="shared" si="124"/>
        <v>0</v>
      </c>
      <c r="R405" s="23">
        <f t="shared" si="125"/>
        <v>0</v>
      </c>
      <c r="S405" s="30"/>
      <c r="T405" s="30"/>
      <c r="U405" s="30"/>
      <c r="V405" s="30"/>
      <c r="W405" s="30"/>
      <c r="X405" s="30"/>
      <c r="Y405" s="24"/>
    </row>
    <row r="406" spans="1:25" x14ac:dyDescent="0.25">
      <c r="A406" s="25"/>
      <c r="B406" s="26"/>
      <c r="C406" s="26"/>
      <c r="D406" s="27"/>
      <c r="E406" s="28" t="s">
        <v>96</v>
      </c>
      <c r="F406" s="21" t="s">
        <v>97</v>
      </c>
      <c r="G406" s="27"/>
      <c r="H406" s="27"/>
      <c r="I406" s="27"/>
      <c r="J406" s="27"/>
      <c r="K406" s="27"/>
      <c r="L406" s="27"/>
      <c r="M406" s="27"/>
      <c r="N406" s="27"/>
      <c r="O406" s="27"/>
      <c r="P406" s="23">
        <f t="shared" si="124"/>
        <v>0</v>
      </c>
      <c r="Q406" s="23">
        <f t="shared" si="124"/>
        <v>0</v>
      </c>
      <c r="R406" s="23">
        <f t="shared" si="125"/>
        <v>0</v>
      </c>
      <c r="S406" s="27"/>
      <c r="T406" s="27"/>
      <c r="U406" s="27"/>
      <c r="V406" s="27"/>
      <c r="W406" s="27"/>
      <c r="X406" s="27"/>
      <c r="Y406" s="24"/>
    </row>
    <row r="407" spans="1:25" ht="31.5" x14ac:dyDescent="0.25">
      <c r="A407" s="25" t="s">
        <v>305</v>
      </c>
      <c r="B407" s="26" t="s">
        <v>282</v>
      </c>
      <c r="C407" s="26" t="s">
        <v>120</v>
      </c>
      <c r="D407" s="27" t="s">
        <v>25</v>
      </c>
      <c r="E407" s="29" t="s">
        <v>306</v>
      </c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23">
        <f t="shared" si="124"/>
        <v>0</v>
      </c>
      <c r="Q407" s="23">
        <f t="shared" si="124"/>
        <v>0</v>
      </c>
      <c r="R407" s="23">
        <f t="shared" si="125"/>
        <v>0</v>
      </c>
      <c r="S407" s="30"/>
      <c r="T407" s="30"/>
      <c r="U407" s="30"/>
      <c r="V407" s="30"/>
      <c r="W407" s="30"/>
      <c r="X407" s="30"/>
      <c r="Y407" s="24"/>
    </row>
    <row r="408" spans="1:25" x14ac:dyDescent="0.25">
      <c r="A408" s="25"/>
      <c r="B408" s="26"/>
      <c r="C408" s="26"/>
      <c r="D408" s="27"/>
      <c r="E408" s="28" t="s">
        <v>30</v>
      </c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3"/>
      <c r="Q408" s="23"/>
      <c r="R408" s="23"/>
      <c r="S408" s="27"/>
      <c r="T408" s="27"/>
      <c r="U408" s="27"/>
      <c r="V408" s="27"/>
      <c r="W408" s="27"/>
      <c r="X408" s="27"/>
      <c r="Y408" s="24"/>
    </row>
    <row r="409" spans="1:25" ht="21" x14ac:dyDescent="0.25">
      <c r="A409" s="20" t="s">
        <v>307</v>
      </c>
      <c r="B409" s="21" t="s">
        <v>282</v>
      </c>
      <c r="C409" s="21" t="s">
        <v>120</v>
      </c>
      <c r="D409" s="21" t="s">
        <v>28</v>
      </c>
      <c r="E409" s="28" t="s">
        <v>306</v>
      </c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3">
        <f t="shared" si="124"/>
        <v>0</v>
      </c>
      <c r="Q409" s="23">
        <f t="shared" si="124"/>
        <v>0</v>
      </c>
      <c r="R409" s="23">
        <f t="shared" si="125"/>
        <v>0</v>
      </c>
      <c r="S409" s="27"/>
      <c r="T409" s="27"/>
      <c r="U409" s="27"/>
      <c r="V409" s="27"/>
      <c r="W409" s="27"/>
      <c r="X409" s="27"/>
      <c r="Y409" s="24"/>
    </row>
    <row r="410" spans="1:25" x14ac:dyDescent="0.25">
      <c r="A410" s="25"/>
      <c r="B410" s="26"/>
      <c r="C410" s="26"/>
      <c r="D410" s="27"/>
      <c r="E410" s="28" t="s">
        <v>17</v>
      </c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3">
        <f t="shared" si="124"/>
        <v>0</v>
      </c>
      <c r="Q410" s="23">
        <f t="shared" si="124"/>
        <v>0</v>
      </c>
      <c r="R410" s="23">
        <f t="shared" si="125"/>
        <v>0</v>
      </c>
      <c r="S410" s="27"/>
      <c r="T410" s="27"/>
      <c r="U410" s="27"/>
      <c r="V410" s="27"/>
      <c r="W410" s="27"/>
      <c r="X410" s="27"/>
      <c r="Y410" s="24"/>
    </row>
    <row r="411" spans="1:25" ht="21" x14ac:dyDescent="0.25">
      <c r="A411" s="25"/>
      <c r="B411" s="26"/>
      <c r="C411" s="26"/>
      <c r="D411" s="27"/>
      <c r="E411" s="29" t="s">
        <v>308</v>
      </c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23">
        <f t="shared" si="124"/>
        <v>0</v>
      </c>
      <c r="Q411" s="23">
        <f t="shared" si="124"/>
        <v>0</v>
      </c>
      <c r="R411" s="23">
        <f t="shared" si="125"/>
        <v>0</v>
      </c>
      <c r="S411" s="30"/>
      <c r="T411" s="30"/>
      <c r="U411" s="30"/>
      <c r="V411" s="30"/>
      <c r="W411" s="30"/>
      <c r="X411" s="30"/>
      <c r="Y411" s="24"/>
    </row>
    <row r="412" spans="1:25" ht="21" x14ac:dyDescent="0.25">
      <c r="A412" s="25"/>
      <c r="B412" s="26"/>
      <c r="C412" s="26"/>
      <c r="D412" s="27"/>
      <c r="E412" s="28" t="s">
        <v>99</v>
      </c>
      <c r="F412" s="21" t="s">
        <v>100</v>
      </c>
      <c r="G412" s="27"/>
      <c r="H412" s="27"/>
      <c r="I412" s="27"/>
      <c r="J412" s="27"/>
      <c r="K412" s="27"/>
      <c r="L412" s="27"/>
      <c r="M412" s="27"/>
      <c r="N412" s="27"/>
      <c r="O412" s="27"/>
      <c r="P412" s="23">
        <f t="shared" si="124"/>
        <v>0</v>
      </c>
      <c r="Q412" s="23">
        <f t="shared" si="124"/>
        <v>0</v>
      </c>
      <c r="R412" s="23">
        <f t="shared" si="125"/>
        <v>0</v>
      </c>
      <c r="S412" s="27"/>
      <c r="T412" s="27"/>
      <c r="U412" s="27"/>
      <c r="V412" s="27"/>
      <c r="W412" s="27"/>
      <c r="X412" s="27"/>
      <c r="Y412" s="24"/>
    </row>
    <row r="413" spans="1:25" x14ac:dyDescent="0.25">
      <c r="A413" s="25"/>
      <c r="B413" s="26"/>
      <c r="C413" s="26"/>
      <c r="D413" s="27"/>
      <c r="E413" s="28" t="s">
        <v>77</v>
      </c>
      <c r="F413" s="21" t="s">
        <v>78</v>
      </c>
      <c r="G413" s="27"/>
      <c r="H413" s="27"/>
      <c r="I413" s="27"/>
      <c r="J413" s="27"/>
      <c r="K413" s="27"/>
      <c r="L413" s="27"/>
      <c r="M413" s="27"/>
      <c r="N413" s="27"/>
      <c r="O413" s="27"/>
      <c r="P413" s="23">
        <f t="shared" si="124"/>
        <v>0</v>
      </c>
      <c r="Q413" s="23">
        <f t="shared" si="124"/>
        <v>0</v>
      </c>
      <c r="R413" s="23">
        <f t="shared" si="125"/>
        <v>0</v>
      </c>
      <c r="S413" s="27"/>
      <c r="T413" s="27"/>
      <c r="U413" s="27"/>
      <c r="V413" s="27"/>
      <c r="W413" s="27"/>
      <c r="X413" s="27"/>
      <c r="Y413" s="24"/>
    </row>
    <row r="414" spans="1:25" ht="21" x14ac:dyDescent="0.25">
      <c r="A414" s="25"/>
      <c r="B414" s="26"/>
      <c r="C414" s="26"/>
      <c r="D414" s="27"/>
      <c r="E414" s="29" t="s">
        <v>309</v>
      </c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23">
        <f t="shared" si="124"/>
        <v>0</v>
      </c>
      <c r="Q414" s="23">
        <f t="shared" si="124"/>
        <v>0</v>
      </c>
      <c r="R414" s="23">
        <f t="shared" si="125"/>
        <v>0</v>
      </c>
      <c r="S414" s="30"/>
      <c r="T414" s="30"/>
      <c r="U414" s="30"/>
      <c r="V414" s="30"/>
      <c r="W414" s="30"/>
      <c r="X414" s="30"/>
      <c r="Y414" s="24"/>
    </row>
    <row r="415" spans="1:25" x14ac:dyDescent="0.25">
      <c r="A415" s="25"/>
      <c r="B415" s="26"/>
      <c r="C415" s="26"/>
      <c r="D415" s="27"/>
      <c r="E415" s="28" t="s">
        <v>77</v>
      </c>
      <c r="F415" s="21" t="s">
        <v>78</v>
      </c>
      <c r="G415" s="27"/>
      <c r="H415" s="27"/>
      <c r="I415" s="27"/>
      <c r="J415" s="27"/>
      <c r="K415" s="27"/>
      <c r="L415" s="27"/>
      <c r="M415" s="27"/>
      <c r="N415" s="27"/>
      <c r="O415" s="27"/>
      <c r="P415" s="23">
        <f t="shared" si="124"/>
        <v>0</v>
      </c>
      <c r="Q415" s="23">
        <f t="shared" si="124"/>
        <v>0</v>
      </c>
      <c r="R415" s="23">
        <f t="shared" si="125"/>
        <v>0</v>
      </c>
      <c r="S415" s="27"/>
      <c r="T415" s="27"/>
      <c r="U415" s="27"/>
      <c r="V415" s="27"/>
      <c r="W415" s="27"/>
      <c r="X415" s="27"/>
      <c r="Y415" s="24"/>
    </row>
    <row r="416" spans="1:25" ht="21" x14ac:dyDescent="0.25">
      <c r="A416" s="25"/>
      <c r="B416" s="26"/>
      <c r="C416" s="26"/>
      <c r="D416" s="27"/>
      <c r="E416" s="28" t="s">
        <v>103</v>
      </c>
      <c r="F416" s="21" t="s">
        <v>104</v>
      </c>
      <c r="G416" s="27"/>
      <c r="H416" s="27"/>
      <c r="I416" s="27"/>
      <c r="J416" s="27"/>
      <c r="K416" s="27"/>
      <c r="L416" s="27"/>
      <c r="M416" s="27"/>
      <c r="N416" s="27"/>
      <c r="O416" s="27"/>
      <c r="P416" s="23">
        <f t="shared" si="124"/>
        <v>0</v>
      </c>
      <c r="Q416" s="23">
        <f t="shared" si="124"/>
        <v>0</v>
      </c>
      <c r="R416" s="23">
        <f t="shared" si="125"/>
        <v>0</v>
      </c>
      <c r="S416" s="27"/>
      <c r="T416" s="27"/>
      <c r="U416" s="27"/>
      <c r="V416" s="27"/>
      <c r="W416" s="27"/>
      <c r="X416" s="27"/>
      <c r="Y416" s="24"/>
    </row>
    <row r="417" spans="1:25" ht="31.5" x14ac:dyDescent="0.25">
      <c r="A417" s="25"/>
      <c r="B417" s="26"/>
      <c r="C417" s="26"/>
      <c r="D417" s="27"/>
      <c r="E417" s="29" t="s">
        <v>310</v>
      </c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23">
        <f t="shared" si="124"/>
        <v>0</v>
      </c>
      <c r="Q417" s="23">
        <f t="shared" si="124"/>
        <v>0</v>
      </c>
      <c r="R417" s="23">
        <f t="shared" si="125"/>
        <v>0</v>
      </c>
      <c r="S417" s="30"/>
      <c r="T417" s="30"/>
      <c r="U417" s="30"/>
      <c r="V417" s="30"/>
      <c r="W417" s="30"/>
      <c r="X417" s="30"/>
      <c r="Y417" s="24"/>
    </row>
    <row r="418" spans="1:25" ht="21" x14ac:dyDescent="0.25">
      <c r="A418" s="25"/>
      <c r="B418" s="26"/>
      <c r="C418" s="26"/>
      <c r="D418" s="27"/>
      <c r="E418" s="28" t="s">
        <v>99</v>
      </c>
      <c r="F418" s="21" t="s">
        <v>100</v>
      </c>
      <c r="G418" s="27"/>
      <c r="H418" s="27"/>
      <c r="I418" s="27"/>
      <c r="J418" s="27"/>
      <c r="K418" s="27"/>
      <c r="L418" s="27"/>
      <c r="M418" s="27"/>
      <c r="N418" s="27"/>
      <c r="O418" s="27"/>
      <c r="P418" s="23">
        <f t="shared" si="124"/>
        <v>0</v>
      </c>
      <c r="Q418" s="23">
        <f t="shared" si="124"/>
        <v>0</v>
      </c>
      <c r="R418" s="23">
        <f t="shared" si="125"/>
        <v>0</v>
      </c>
      <c r="S418" s="27"/>
      <c r="T418" s="27"/>
      <c r="U418" s="27"/>
      <c r="V418" s="27"/>
      <c r="W418" s="27"/>
      <c r="X418" s="27"/>
      <c r="Y418" s="24"/>
    </row>
    <row r="419" spans="1:25" ht="21" x14ac:dyDescent="0.25">
      <c r="A419" s="25"/>
      <c r="B419" s="26"/>
      <c r="C419" s="26"/>
      <c r="D419" s="27"/>
      <c r="E419" s="28" t="s">
        <v>238</v>
      </c>
      <c r="F419" s="21" t="s">
        <v>239</v>
      </c>
      <c r="G419" s="27"/>
      <c r="H419" s="27"/>
      <c r="I419" s="27"/>
      <c r="J419" s="27"/>
      <c r="K419" s="27"/>
      <c r="L419" s="27"/>
      <c r="M419" s="27"/>
      <c r="N419" s="27"/>
      <c r="O419" s="27"/>
      <c r="P419" s="23">
        <f t="shared" si="124"/>
        <v>0</v>
      </c>
      <c r="Q419" s="23">
        <f t="shared" si="124"/>
        <v>0</v>
      </c>
      <c r="R419" s="23">
        <f t="shared" si="125"/>
        <v>0</v>
      </c>
      <c r="S419" s="27"/>
      <c r="T419" s="27"/>
      <c r="U419" s="27"/>
      <c r="V419" s="27"/>
      <c r="W419" s="27"/>
      <c r="X419" s="27"/>
      <c r="Y419" s="24"/>
    </row>
    <row r="420" spans="1:25" ht="21" x14ac:dyDescent="0.25">
      <c r="A420" s="25"/>
      <c r="B420" s="26"/>
      <c r="C420" s="26"/>
      <c r="D420" s="27"/>
      <c r="E420" s="28" t="s">
        <v>103</v>
      </c>
      <c r="F420" s="21" t="s">
        <v>104</v>
      </c>
      <c r="G420" s="27"/>
      <c r="H420" s="27"/>
      <c r="I420" s="27"/>
      <c r="J420" s="27"/>
      <c r="K420" s="27"/>
      <c r="L420" s="27"/>
      <c r="M420" s="27"/>
      <c r="N420" s="27"/>
      <c r="O420" s="27"/>
      <c r="P420" s="23">
        <f t="shared" si="124"/>
        <v>0</v>
      </c>
      <c r="Q420" s="23">
        <f t="shared" si="124"/>
        <v>0</v>
      </c>
      <c r="R420" s="23">
        <f t="shared" si="125"/>
        <v>0</v>
      </c>
      <c r="S420" s="27"/>
      <c r="T420" s="27"/>
      <c r="U420" s="27"/>
      <c r="V420" s="27"/>
      <c r="W420" s="27"/>
      <c r="X420" s="27"/>
      <c r="Y420" s="24"/>
    </row>
    <row r="421" spans="1:25" x14ac:dyDescent="0.25">
      <c r="A421" s="25"/>
      <c r="B421" s="26"/>
      <c r="C421" s="26"/>
      <c r="D421" s="27"/>
      <c r="E421" s="28" t="s">
        <v>94</v>
      </c>
      <c r="F421" s="21" t="s">
        <v>95</v>
      </c>
      <c r="G421" s="27"/>
      <c r="H421" s="27"/>
      <c r="I421" s="27"/>
      <c r="J421" s="27"/>
      <c r="K421" s="27"/>
      <c r="L421" s="27"/>
      <c r="M421" s="27"/>
      <c r="N421" s="27"/>
      <c r="O421" s="27"/>
      <c r="P421" s="23">
        <f t="shared" si="124"/>
        <v>0</v>
      </c>
      <c r="Q421" s="23">
        <f t="shared" si="124"/>
        <v>0</v>
      </c>
      <c r="R421" s="23">
        <f t="shared" si="125"/>
        <v>0</v>
      </c>
      <c r="S421" s="27"/>
      <c r="T421" s="27"/>
      <c r="U421" s="27"/>
      <c r="V421" s="27"/>
      <c r="W421" s="27"/>
      <c r="X421" s="27"/>
      <c r="Y421" s="24"/>
    </row>
    <row r="422" spans="1:25" ht="21" x14ac:dyDescent="0.25">
      <c r="A422" s="25"/>
      <c r="B422" s="26"/>
      <c r="C422" s="26"/>
      <c r="D422" s="27"/>
      <c r="E422" s="29" t="s">
        <v>311</v>
      </c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23">
        <f t="shared" si="124"/>
        <v>0</v>
      </c>
      <c r="Q422" s="23">
        <f t="shared" si="124"/>
        <v>0</v>
      </c>
      <c r="R422" s="23">
        <f t="shared" si="125"/>
        <v>0</v>
      </c>
      <c r="S422" s="30"/>
      <c r="T422" s="30"/>
      <c r="U422" s="30"/>
      <c r="V422" s="30"/>
      <c r="W422" s="30"/>
      <c r="X422" s="30"/>
      <c r="Y422" s="24"/>
    </row>
    <row r="423" spans="1:25" ht="21" x14ac:dyDescent="0.25">
      <c r="A423" s="25"/>
      <c r="B423" s="26"/>
      <c r="C423" s="26"/>
      <c r="D423" s="27"/>
      <c r="E423" s="28" t="s">
        <v>99</v>
      </c>
      <c r="F423" s="21" t="s">
        <v>100</v>
      </c>
      <c r="G423" s="27"/>
      <c r="H423" s="27"/>
      <c r="I423" s="27"/>
      <c r="J423" s="27"/>
      <c r="K423" s="27"/>
      <c r="L423" s="27"/>
      <c r="M423" s="27"/>
      <c r="N423" s="27"/>
      <c r="O423" s="27"/>
      <c r="P423" s="23">
        <f t="shared" si="124"/>
        <v>0</v>
      </c>
      <c r="Q423" s="23">
        <f t="shared" si="124"/>
        <v>0</v>
      </c>
      <c r="R423" s="23">
        <f t="shared" si="125"/>
        <v>0</v>
      </c>
      <c r="S423" s="27"/>
      <c r="T423" s="27"/>
      <c r="U423" s="27"/>
      <c r="V423" s="27"/>
      <c r="W423" s="27"/>
      <c r="X423" s="27"/>
      <c r="Y423" s="24"/>
    </row>
    <row r="424" spans="1:25" ht="21" x14ac:dyDescent="0.25">
      <c r="A424" s="25"/>
      <c r="B424" s="26"/>
      <c r="C424" s="26"/>
      <c r="D424" s="27"/>
      <c r="E424" s="28" t="s">
        <v>238</v>
      </c>
      <c r="F424" s="21" t="s">
        <v>239</v>
      </c>
      <c r="G424" s="27"/>
      <c r="H424" s="27"/>
      <c r="I424" s="27"/>
      <c r="J424" s="27"/>
      <c r="K424" s="27"/>
      <c r="L424" s="27"/>
      <c r="M424" s="27"/>
      <c r="N424" s="27"/>
      <c r="O424" s="27"/>
      <c r="P424" s="23">
        <f t="shared" si="124"/>
        <v>0</v>
      </c>
      <c r="Q424" s="23">
        <f t="shared" si="124"/>
        <v>0</v>
      </c>
      <c r="R424" s="23">
        <f t="shared" si="125"/>
        <v>0</v>
      </c>
      <c r="S424" s="27"/>
      <c r="T424" s="27"/>
      <c r="U424" s="27"/>
      <c r="V424" s="27"/>
      <c r="W424" s="27"/>
      <c r="X424" s="27"/>
      <c r="Y424" s="24"/>
    </row>
    <row r="425" spans="1:25" ht="21" x14ac:dyDescent="0.25">
      <c r="A425" s="25"/>
      <c r="B425" s="26"/>
      <c r="C425" s="26"/>
      <c r="D425" s="27"/>
      <c r="E425" s="29" t="s">
        <v>312</v>
      </c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23">
        <f t="shared" si="124"/>
        <v>0</v>
      </c>
      <c r="Q425" s="23">
        <f t="shared" si="124"/>
        <v>0</v>
      </c>
      <c r="R425" s="23">
        <f t="shared" si="125"/>
        <v>0</v>
      </c>
      <c r="S425" s="30"/>
      <c r="T425" s="30"/>
      <c r="U425" s="30"/>
      <c r="V425" s="30"/>
      <c r="W425" s="30"/>
      <c r="X425" s="30"/>
      <c r="Y425" s="24"/>
    </row>
    <row r="426" spans="1:25" x14ac:dyDescent="0.25">
      <c r="A426" s="25"/>
      <c r="B426" s="26"/>
      <c r="C426" s="26"/>
      <c r="D426" s="27"/>
      <c r="E426" s="28" t="s">
        <v>87</v>
      </c>
      <c r="F426" s="21" t="s">
        <v>88</v>
      </c>
      <c r="G426" s="27"/>
      <c r="H426" s="27"/>
      <c r="I426" s="27"/>
      <c r="J426" s="27"/>
      <c r="K426" s="27"/>
      <c r="L426" s="27"/>
      <c r="M426" s="27"/>
      <c r="N426" s="27"/>
      <c r="O426" s="27"/>
      <c r="P426" s="23">
        <f t="shared" si="124"/>
        <v>0</v>
      </c>
      <c r="Q426" s="23">
        <f t="shared" si="124"/>
        <v>0</v>
      </c>
      <c r="R426" s="23">
        <f t="shared" si="125"/>
        <v>0</v>
      </c>
      <c r="S426" s="27"/>
      <c r="T426" s="27"/>
      <c r="U426" s="27"/>
      <c r="V426" s="27"/>
      <c r="W426" s="27"/>
      <c r="X426" s="27"/>
      <c r="Y426" s="24"/>
    </row>
    <row r="427" spans="1:25" ht="21" x14ac:dyDescent="0.25">
      <c r="A427" s="25"/>
      <c r="B427" s="26"/>
      <c r="C427" s="26"/>
      <c r="D427" s="27"/>
      <c r="E427" s="29" t="s">
        <v>313</v>
      </c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23">
        <f t="shared" si="124"/>
        <v>0</v>
      </c>
      <c r="Q427" s="23">
        <f t="shared" si="124"/>
        <v>0</v>
      </c>
      <c r="R427" s="23">
        <f t="shared" si="125"/>
        <v>0</v>
      </c>
      <c r="S427" s="30"/>
      <c r="T427" s="30"/>
      <c r="U427" s="30"/>
      <c r="V427" s="30"/>
      <c r="W427" s="30"/>
      <c r="X427" s="30"/>
      <c r="Y427" s="24"/>
    </row>
    <row r="428" spans="1:25" ht="31.5" x14ac:dyDescent="0.25">
      <c r="A428" s="25"/>
      <c r="B428" s="26"/>
      <c r="C428" s="26"/>
      <c r="D428" s="27"/>
      <c r="E428" s="28" t="s">
        <v>81</v>
      </c>
      <c r="F428" s="21" t="s">
        <v>82</v>
      </c>
      <c r="G428" s="27"/>
      <c r="H428" s="27"/>
      <c r="I428" s="27"/>
      <c r="J428" s="27"/>
      <c r="K428" s="27"/>
      <c r="L428" s="27"/>
      <c r="M428" s="27"/>
      <c r="N428" s="27"/>
      <c r="O428" s="27"/>
      <c r="P428" s="23">
        <f t="shared" si="124"/>
        <v>0</v>
      </c>
      <c r="Q428" s="23">
        <f t="shared" si="124"/>
        <v>0</v>
      </c>
      <c r="R428" s="23">
        <f t="shared" si="125"/>
        <v>0</v>
      </c>
      <c r="S428" s="27"/>
      <c r="T428" s="27"/>
      <c r="U428" s="27"/>
      <c r="V428" s="27"/>
      <c r="W428" s="27"/>
      <c r="X428" s="27"/>
      <c r="Y428" s="24"/>
    </row>
    <row r="429" spans="1:25" x14ac:dyDescent="0.25">
      <c r="A429" s="25"/>
      <c r="B429" s="26"/>
      <c r="C429" s="26"/>
      <c r="D429" s="27"/>
      <c r="E429" s="29" t="s">
        <v>314</v>
      </c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23">
        <f t="shared" si="124"/>
        <v>0</v>
      </c>
      <c r="Q429" s="23">
        <f t="shared" si="124"/>
        <v>0</v>
      </c>
      <c r="R429" s="23">
        <f t="shared" si="125"/>
        <v>0</v>
      </c>
      <c r="S429" s="30"/>
      <c r="T429" s="30"/>
      <c r="U429" s="30"/>
      <c r="V429" s="30"/>
      <c r="W429" s="30"/>
      <c r="X429" s="30"/>
      <c r="Y429" s="24"/>
    </row>
    <row r="430" spans="1:25" ht="21" x14ac:dyDescent="0.25">
      <c r="A430" s="25"/>
      <c r="B430" s="26"/>
      <c r="C430" s="26"/>
      <c r="D430" s="27"/>
      <c r="E430" s="28" t="s">
        <v>99</v>
      </c>
      <c r="F430" s="21" t="s">
        <v>100</v>
      </c>
      <c r="G430" s="27"/>
      <c r="H430" s="27"/>
      <c r="I430" s="27"/>
      <c r="J430" s="27"/>
      <c r="K430" s="27"/>
      <c r="L430" s="27"/>
      <c r="M430" s="27"/>
      <c r="N430" s="27"/>
      <c r="O430" s="27"/>
      <c r="P430" s="23">
        <f t="shared" si="124"/>
        <v>0</v>
      </c>
      <c r="Q430" s="23">
        <f t="shared" si="124"/>
        <v>0</v>
      </c>
      <c r="R430" s="23">
        <f t="shared" si="125"/>
        <v>0</v>
      </c>
      <c r="S430" s="27"/>
      <c r="T430" s="27"/>
      <c r="U430" s="27"/>
      <c r="V430" s="27"/>
      <c r="W430" s="27"/>
      <c r="X430" s="27"/>
      <c r="Y430" s="24"/>
    </row>
    <row r="431" spans="1:25" ht="21" x14ac:dyDescent="0.25">
      <c r="A431" s="25"/>
      <c r="B431" s="26"/>
      <c r="C431" s="26"/>
      <c r="D431" s="27"/>
      <c r="E431" s="28" t="s">
        <v>103</v>
      </c>
      <c r="F431" s="21" t="s">
        <v>104</v>
      </c>
      <c r="G431" s="27"/>
      <c r="H431" s="27"/>
      <c r="I431" s="27"/>
      <c r="J431" s="27"/>
      <c r="K431" s="27"/>
      <c r="L431" s="27"/>
      <c r="M431" s="27"/>
      <c r="N431" s="27"/>
      <c r="O431" s="27"/>
      <c r="P431" s="23">
        <f t="shared" si="124"/>
        <v>0</v>
      </c>
      <c r="Q431" s="23">
        <f t="shared" si="124"/>
        <v>0</v>
      </c>
      <c r="R431" s="23">
        <f t="shared" si="125"/>
        <v>0</v>
      </c>
      <c r="S431" s="27"/>
      <c r="T431" s="27"/>
      <c r="U431" s="27"/>
      <c r="V431" s="27"/>
      <c r="W431" s="27"/>
      <c r="X431" s="27"/>
      <c r="Y431" s="24"/>
    </row>
    <row r="432" spans="1:25" x14ac:dyDescent="0.25">
      <c r="A432" s="25" t="s">
        <v>315</v>
      </c>
      <c r="B432" s="26" t="s">
        <v>316</v>
      </c>
      <c r="C432" s="26" t="s">
        <v>25</v>
      </c>
      <c r="D432" s="27" t="s">
        <v>25</v>
      </c>
      <c r="E432" s="29" t="s">
        <v>317</v>
      </c>
      <c r="F432" s="30"/>
      <c r="G432" s="30">
        <f t="shared" ref="G432:O432" si="128">SUM(G434+G441)</f>
        <v>0</v>
      </c>
      <c r="H432" s="30">
        <f t="shared" si="128"/>
        <v>0</v>
      </c>
      <c r="I432" s="30">
        <f t="shared" si="128"/>
        <v>0</v>
      </c>
      <c r="J432" s="30">
        <f t="shared" si="128"/>
        <v>0</v>
      </c>
      <c r="K432" s="30">
        <f t="shared" si="128"/>
        <v>0</v>
      </c>
      <c r="L432" s="30">
        <f t="shared" si="128"/>
        <v>0</v>
      </c>
      <c r="M432" s="30">
        <f t="shared" si="128"/>
        <v>0</v>
      </c>
      <c r="N432" s="30">
        <f t="shared" si="128"/>
        <v>0</v>
      </c>
      <c r="O432" s="30">
        <f t="shared" si="128"/>
        <v>0</v>
      </c>
      <c r="P432" s="23">
        <f t="shared" si="124"/>
        <v>0</v>
      </c>
      <c r="Q432" s="23">
        <f t="shared" si="124"/>
        <v>0</v>
      </c>
      <c r="R432" s="23">
        <f t="shared" si="125"/>
        <v>0</v>
      </c>
      <c r="S432" s="30">
        <f t="shared" ref="S432:X432" si="129">SUM(S434+S441)</f>
        <v>0</v>
      </c>
      <c r="T432" s="30">
        <f t="shared" si="129"/>
        <v>0</v>
      </c>
      <c r="U432" s="30">
        <f t="shared" si="129"/>
        <v>0</v>
      </c>
      <c r="V432" s="30">
        <f t="shared" si="129"/>
        <v>0</v>
      </c>
      <c r="W432" s="30">
        <f t="shared" si="129"/>
        <v>0</v>
      </c>
      <c r="X432" s="30">
        <f t="shared" si="129"/>
        <v>0</v>
      </c>
      <c r="Y432" s="24"/>
    </row>
    <row r="433" spans="1:25" x14ac:dyDescent="0.25">
      <c r="A433" s="25"/>
      <c r="B433" s="26"/>
      <c r="C433" s="26"/>
      <c r="D433" s="27"/>
      <c r="E433" s="28" t="s">
        <v>17</v>
      </c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3"/>
      <c r="Q433" s="23"/>
      <c r="R433" s="23"/>
      <c r="S433" s="27"/>
      <c r="T433" s="27"/>
      <c r="U433" s="27"/>
      <c r="V433" s="27"/>
      <c r="W433" s="27"/>
      <c r="X433" s="27"/>
      <c r="Y433" s="24"/>
    </row>
    <row r="434" spans="1:25" ht="21" x14ac:dyDescent="0.25">
      <c r="A434" s="25" t="s">
        <v>318</v>
      </c>
      <c r="B434" s="26" t="s">
        <v>316</v>
      </c>
      <c r="C434" s="26" t="s">
        <v>28</v>
      </c>
      <c r="D434" s="27" t="s">
        <v>25</v>
      </c>
      <c r="E434" s="29" t="s">
        <v>319</v>
      </c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23">
        <f t="shared" si="124"/>
        <v>0</v>
      </c>
      <c r="Q434" s="23">
        <f t="shared" si="124"/>
        <v>0</v>
      </c>
      <c r="R434" s="23">
        <f t="shared" si="125"/>
        <v>0</v>
      </c>
      <c r="S434" s="30"/>
      <c r="T434" s="30"/>
      <c r="U434" s="30"/>
      <c r="V434" s="30"/>
      <c r="W434" s="30"/>
      <c r="X434" s="30"/>
      <c r="Y434" s="24"/>
    </row>
    <row r="435" spans="1:25" x14ac:dyDescent="0.25">
      <c r="A435" s="25"/>
      <c r="B435" s="26"/>
      <c r="C435" s="26"/>
      <c r="D435" s="27"/>
      <c r="E435" s="28" t="s">
        <v>30</v>
      </c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3"/>
      <c r="Q435" s="23"/>
      <c r="R435" s="23"/>
      <c r="S435" s="27"/>
      <c r="T435" s="27"/>
      <c r="U435" s="27"/>
      <c r="V435" s="27"/>
      <c r="W435" s="27"/>
      <c r="X435" s="27"/>
      <c r="Y435" s="24"/>
    </row>
    <row r="436" spans="1:25" x14ac:dyDescent="0.25">
      <c r="A436" s="25"/>
      <c r="B436" s="26"/>
      <c r="C436" s="26"/>
      <c r="D436" s="27"/>
      <c r="E436" s="28" t="s">
        <v>17</v>
      </c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3"/>
      <c r="Q436" s="23"/>
      <c r="R436" s="23"/>
      <c r="S436" s="27"/>
      <c r="T436" s="27"/>
      <c r="U436" s="27"/>
      <c r="V436" s="27"/>
      <c r="W436" s="27"/>
      <c r="X436" s="27"/>
      <c r="Y436" s="24"/>
    </row>
    <row r="437" spans="1:25" ht="42" x14ac:dyDescent="0.25">
      <c r="A437" s="25"/>
      <c r="B437" s="26"/>
      <c r="C437" s="26"/>
      <c r="D437" s="27"/>
      <c r="E437" s="29" t="s">
        <v>320</v>
      </c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23">
        <f t="shared" si="124"/>
        <v>0</v>
      </c>
      <c r="Q437" s="23">
        <f t="shared" si="124"/>
        <v>0</v>
      </c>
      <c r="R437" s="23">
        <f t="shared" si="125"/>
        <v>0</v>
      </c>
      <c r="S437" s="30"/>
      <c r="T437" s="30"/>
      <c r="U437" s="30"/>
      <c r="V437" s="30"/>
      <c r="W437" s="30"/>
      <c r="X437" s="30"/>
      <c r="Y437" s="24"/>
    </row>
    <row r="438" spans="1:25" x14ac:dyDescent="0.25">
      <c r="A438" s="25"/>
      <c r="B438" s="26"/>
      <c r="C438" s="26"/>
      <c r="D438" s="27"/>
      <c r="E438" s="28" t="s">
        <v>94</v>
      </c>
      <c r="F438" s="21" t="s">
        <v>95</v>
      </c>
      <c r="G438" s="27"/>
      <c r="H438" s="27"/>
      <c r="I438" s="27"/>
      <c r="J438" s="27"/>
      <c r="K438" s="27"/>
      <c r="L438" s="27"/>
      <c r="M438" s="27"/>
      <c r="N438" s="27"/>
      <c r="O438" s="27"/>
      <c r="P438" s="23">
        <f t="shared" si="124"/>
        <v>0</v>
      </c>
      <c r="Q438" s="23">
        <f t="shared" si="124"/>
        <v>0</v>
      </c>
      <c r="R438" s="23">
        <f t="shared" si="125"/>
        <v>0</v>
      </c>
      <c r="S438" s="27"/>
      <c r="T438" s="27"/>
      <c r="U438" s="27"/>
      <c r="V438" s="27"/>
      <c r="W438" s="27"/>
      <c r="X438" s="27"/>
      <c r="Y438" s="24"/>
    </row>
    <row r="439" spans="1:25" x14ac:dyDescent="0.25">
      <c r="A439" s="20">
        <v>2713</v>
      </c>
      <c r="B439" s="21" t="s">
        <v>316</v>
      </c>
      <c r="C439" s="21" t="s">
        <v>28</v>
      </c>
      <c r="D439" s="21">
        <v>3</v>
      </c>
      <c r="E439" s="28" t="s">
        <v>321</v>
      </c>
      <c r="F439" s="21"/>
      <c r="G439" s="27"/>
      <c r="H439" s="27"/>
      <c r="I439" s="27"/>
      <c r="J439" s="27"/>
      <c r="K439" s="27"/>
      <c r="L439" s="27"/>
      <c r="M439" s="27"/>
      <c r="N439" s="27"/>
      <c r="O439" s="27"/>
      <c r="P439" s="23">
        <f t="shared" si="124"/>
        <v>0</v>
      </c>
      <c r="Q439" s="23">
        <f t="shared" si="124"/>
        <v>0</v>
      </c>
      <c r="R439" s="23">
        <f t="shared" si="125"/>
        <v>0</v>
      </c>
      <c r="S439" s="27"/>
      <c r="T439" s="27"/>
      <c r="U439" s="27"/>
      <c r="V439" s="27"/>
      <c r="W439" s="27"/>
      <c r="X439" s="27"/>
      <c r="Y439" s="24"/>
    </row>
    <row r="440" spans="1:25" x14ac:dyDescent="0.25">
      <c r="A440" s="25"/>
      <c r="B440" s="26"/>
      <c r="C440" s="26"/>
      <c r="D440" s="27"/>
      <c r="E440" s="38" t="s">
        <v>322</v>
      </c>
      <c r="F440" s="21">
        <v>4657</v>
      </c>
      <c r="G440" s="27"/>
      <c r="H440" s="27"/>
      <c r="I440" s="27"/>
      <c r="J440" s="27"/>
      <c r="K440" s="27"/>
      <c r="L440" s="27"/>
      <c r="M440" s="27"/>
      <c r="N440" s="27"/>
      <c r="O440" s="27"/>
      <c r="P440" s="23">
        <f t="shared" si="124"/>
        <v>0</v>
      </c>
      <c r="Q440" s="23">
        <f t="shared" si="124"/>
        <v>0</v>
      </c>
      <c r="R440" s="23">
        <f t="shared" si="125"/>
        <v>0</v>
      </c>
      <c r="S440" s="27"/>
      <c r="T440" s="27"/>
      <c r="U440" s="27"/>
      <c r="V440" s="27"/>
      <c r="W440" s="27"/>
      <c r="X440" s="27"/>
      <c r="Y440" s="24"/>
    </row>
    <row r="441" spans="1:25" ht="21" x14ac:dyDescent="0.25">
      <c r="A441" s="25" t="s">
        <v>323</v>
      </c>
      <c r="B441" s="26" t="s">
        <v>316</v>
      </c>
      <c r="C441" s="26" t="s">
        <v>120</v>
      </c>
      <c r="D441" s="27" t="s">
        <v>25</v>
      </c>
      <c r="E441" s="29" t="s">
        <v>324</v>
      </c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23">
        <f t="shared" si="124"/>
        <v>0</v>
      </c>
      <c r="Q441" s="23">
        <f t="shared" si="124"/>
        <v>0</v>
      </c>
      <c r="R441" s="23">
        <f t="shared" si="125"/>
        <v>0</v>
      </c>
      <c r="S441" s="30"/>
      <c r="T441" s="30"/>
      <c r="U441" s="30"/>
      <c r="V441" s="30"/>
      <c r="W441" s="30"/>
      <c r="X441" s="30"/>
      <c r="Y441" s="24"/>
    </row>
    <row r="442" spans="1:25" x14ac:dyDescent="0.25">
      <c r="A442" s="25"/>
      <c r="B442" s="26"/>
      <c r="C442" s="26"/>
      <c r="D442" s="27"/>
      <c r="E442" s="28" t="s">
        <v>30</v>
      </c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3"/>
      <c r="Q442" s="23"/>
      <c r="R442" s="23"/>
      <c r="S442" s="27"/>
      <c r="T442" s="27"/>
      <c r="U442" s="27"/>
      <c r="V442" s="27"/>
      <c r="W442" s="27"/>
      <c r="X442" s="27"/>
      <c r="Y442" s="24"/>
    </row>
    <row r="443" spans="1:25" ht="21" x14ac:dyDescent="0.25">
      <c r="A443" s="20" t="s">
        <v>325</v>
      </c>
      <c r="B443" s="21" t="s">
        <v>316</v>
      </c>
      <c r="C443" s="21" t="s">
        <v>120</v>
      </c>
      <c r="D443" s="21" t="s">
        <v>28</v>
      </c>
      <c r="E443" s="28" t="s">
        <v>326</v>
      </c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3">
        <f t="shared" si="124"/>
        <v>0</v>
      </c>
      <c r="Q443" s="23">
        <f t="shared" si="124"/>
        <v>0</v>
      </c>
      <c r="R443" s="23">
        <f t="shared" si="125"/>
        <v>0</v>
      </c>
      <c r="S443" s="27"/>
      <c r="T443" s="27"/>
      <c r="U443" s="27"/>
      <c r="V443" s="27"/>
      <c r="W443" s="27"/>
      <c r="X443" s="27"/>
      <c r="Y443" s="24"/>
    </row>
    <row r="444" spans="1:25" x14ac:dyDescent="0.25">
      <c r="A444" s="25"/>
      <c r="B444" s="26"/>
      <c r="C444" s="26"/>
      <c r="D444" s="27"/>
      <c r="E444" s="28" t="s">
        <v>17</v>
      </c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3"/>
      <c r="Q444" s="23"/>
      <c r="R444" s="23"/>
      <c r="S444" s="27"/>
      <c r="T444" s="27"/>
      <c r="U444" s="27"/>
      <c r="V444" s="27"/>
      <c r="W444" s="27"/>
      <c r="X444" s="27"/>
      <c r="Y444" s="24"/>
    </row>
    <row r="445" spans="1:25" ht="21" x14ac:dyDescent="0.25">
      <c r="A445" s="25"/>
      <c r="B445" s="26"/>
      <c r="C445" s="26"/>
      <c r="D445" s="27"/>
      <c r="E445" s="29" t="s">
        <v>327</v>
      </c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23">
        <f t="shared" si="124"/>
        <v>0</v>
      </c>
      <c r="Q445" s="23">
        <f t="shared" si="124"/>
        <v>0</v>
      </c>
      <c r="R445" s="23">
        <f t="shared" si="125"/>
        <v>0</v>
      </c>
      <c r="S445" s="30"/>
      <c r="T445" s="30"/>
      <c r="U445" s="30"/>
      <c r="V445" s="30"/>
      <c r="W445" s="30"/>
      <c r="X445" s="30"/>
      <c r="Y445" s="24"/>
    </row>
    <row r="446" spans="1:25" ht="21" x14ac:dyDescent="0.25">
      <c r="A446" s="25"/>
      <c r="B446" s="26"/>
      <c r="C446" s="26"/>
      <c r="D446" s="27"/>
      <c r="E446" s="28" t="s">
        <v>103</v>
      </c>
      <c r="F446" s="21" t="s">
        <v>104</v>
      </c>
      <c r="G446" s="27"/>
      <c r="H446" s="27"/>
      <c r="I446" s="27"/>
      <c r="J446" s="27"/>
      <c r="K446" s="27"/>
      <c r="L446" s="27"/>
      <c r="M446" s="27"/>
      <c r="N446" s="27"/>
      <c r="O446" s="27"/>
      <c r="P446" s="23">
        <f t="shared" si="124"/>
        <v>0</v>
      </c>
      <c r="Q446" s="23">
        <f t="shared" si="124"/>
        <v>0</v>
      </c>
      <c r="R446" s="23">
        <f t="shared" si="125"/>
        <v>0</v>
      </c>
      <c r="S446" s="27"/>
      <c r="T446" s="27"/>
      <c r="U446" s="27"/>
      <c r="V446" s="27"/>
      <c r="W446" s="27"/>
      <c r="X446" s="27"/>
      <c r="Y446" s="24"/>
    </row>
    <row r="447" spans="1:25" ht="21" x14ac:dyDescent="0.25">
      <c r="A447" s="25"/>
      <c r="B447" s="26"/>
      <c r="C447" s="26"/>
      <c r="D447" s="27"/>
      <c r="E447" s="29" t="s">
        <v>328</v>
      </c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23">
        <f t="shared" si="124"/>
        <v>0</v>
      </c>
      <c r="Q447" s="23">
        <f t="shared" si="124"/>
        <v>0</v>
      </c>
      <c r="R447" s="23">
        <f t="shared" si="125"/>
        <v>0</v>
      </c>
      <c r="S447" s="30"/>
      <c r="T447" s="30"/>
      <c r="U447" s="30"/>
      <c r="V447" s="30"/>
      <c r="W447" s="30"/>
      <c r="X447" s="30"/>
      <c r="Y447" s="24"/>
    </row>
    <row r="448" spans="1:25" x14ac:dyDescent="0.25">
      <c r="A448" s="25"/>
      <c r="B448" s="26"/>
      <c r="C448" s="26"/>
      <c r="D448" s="27"/>
      <c r="E448" s="28" t="s">
        <v>66</v>
      </c>
      <c r="F448" s="21" t="s">
        <v>67</v>
      </c>
      <c r="G448" s="27"/>
      <c r="H448" s="27"/>
      <c r="I448" s="27"/>
      <c r="J448" s="27"/>
      <c r="K448" s="27"/>
      <c r="L448" s="27"/>
      <c r="M448" s="27"/>
      <c r="N448" s="27"/>
      <c r="O448" s="27"/>
      <c r="P448" s="23">
        <f t="shared" si="124"/>
        <v>0</v>
      </c>
      <c r="Q448" s="23">
        <f t="shared" si="124"/>
        <v>0</v>
      </c>
      <c r="R448" s="23">
        <f t="shared" si="125"/>
        <v>0</v>
      </c>
      <c r="S448" s="27"/>
      <c r="T448" s="27"/>
      <c r="U448" s="27"/>
      <c r="V448" s="27"/>
      <c r="W448" s="27"/>
      <c r="X448" s="27"/>
      <c r="Y448" s="24"/>
    </row>
    <row r="449" spans="1:25" x14ac:dyDescent="0.25">
      <c r="A449" s="25" t="s">
        <v>329</v>
      </c>
      <c r="B449" s="26" t="s">
        <v>330</v>
      </c>
      <c r="C449" s="26" t="s">
        <v>25</v>
      </c>
      <c r="D449" s="27" t="s">
        <v>25</v>
      </c>
      <c r="E449" s="29" t="s">
        <v>331</v>
      </c>
      <c r="F449" s="30"/>
      <c r="G449" s="30">
        <f>H449+I449</f>
        <v>536753.20000000007</v>
      </c>
      <c r="H449" s="30">
        <f>H451+H469+H530</f>
        <v>71070.8</v>
      </c>
      <c r="I449" s="30">
        <f>I451+I469+I524+I530</f>
        <v>465682.4</v>
      </c>
      <c r="J449" s="30">
        <f>K449+L449</f>
        <v>429837.3</v>
      </c>
      <c r="K449" s="30">
        <f>K451+K469+K530</f>
        <v>123162</v>
      </c>
      <c r="L449" s="30">
        <f>L451+L469+L524+L530</f>
        <v>306675.3</v>
      </c>
      <c r="M449" s="30">
        <f>N449+O449</f>
        <v>128500</v>
      </c>
      <c r="N449" s="30">
        <f>N451+N469+N530</f>
        <v>98500</v>
      </c>
      <c r="O449" s="30">
        <f>O451+O469+O524+O530</f>
        <v>30000</v>
      </c>
      <c r="P449" s="23">
        <f t="shared" si="124"/>
        <v>-301337.3</v>
      </c>
      <c r="Q449" s="23">
        <f t="shared" si="124"/>
        <v>-24662</v>
      </c>
      <c r="R449" s="23">
        <f t="shared" si="125"/>
        <v>-276675.3</v>
      </c>
      <c r="S449" s="30">
        <f>T449+U449</f>
        <v>98500</v>
      </c>
      <c r="T449" s="30">
        <f>T451+T469+T530</f>
        <v>98500</v>
      </c>
      <c r="U449" s="30">
        <f>U451+U469+U524+U530</f>
        <v>0</v>
      </c>
      <c r="V449" s="30">
        <f>W449+X449</f>
        <v>106500</v>
      </c>
      <c r="W449" s="30">
        <f>W451+W469+W530</f>
        <v>106500</v>
      </c>
      <c r="X449" s="30">
        <f>X451+X469+X524+X530</f>
        <v>0</v>
      </c>
      <c r="Y449" s="24"/>
    </row>
    <row r="450" spans="1:25" x14ac:dyDescent="0.25">
      <c r="A450" s="25"/>
      <c r="B450" s="26"/>
      <c r="C450" s="26"/>
      <c r="D450" s="27"/>
      <c r="E450" s="28" t="s">
        <v>17</v>
      </c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3"/>
      <c r="Q450" s="23"/>
      <c r="R450" s="23"/>
      <c r="S450" s="27"/>
      <c r="T450" s="27"/>
      <c r="U450" s="27"/>
      <c r="V450" s="27"/>
      <c r="W450" s="27"/>
      <c r="X450" s="27"/>
      <c r="Y450" s="24"/>
    </row>
    <row r="451" spans="1:25" x14ac:dyDescent="0.25">
      <c r="A451" s="25" t="s">
        <v>332</v>
      </c>
      <c r="B451" s="26" t="s">
        <v>330</v>
      </c>
      <c r="C451" s="26" t="s">
        <v>28</v>
      </c>
      <c r="D451" s="27" t="s">
        <v>25</v>
      </c>
      <c r="E451" s="29" t="s">
        <v>333</v>
      </c>
      <c r="F451" s="30"/>
      <c r="G451" s="30">
        <f t="shared" ref="G451:O451" si="130">SUM(G453)</f>
        <v>0</v>
      </c>
      <c r="H451" s="30">
        <f t="shared" si="130"/>
        <v>0</v>
      </c>
      <c r="I451" s="30">
        <f t="shared" si="130"/>
        <v>0</v>
      </c>
      <c r="J451" s="30">
        <f t="shared" si="130"/>
        <v>0</v>
      </c>
      <c r="K451" s="30">
        <f t="shared" si="130"/>
        <v>0</v>
      </c>
      <c r="L451" s="30">
        <f t="shared" si="130"/>
        <v>0</v>
      </c>
      <c r="M451" s="30">
        <f t="shared" si="130"/>
        <v>0</v>
      </c>
      <c r="N451" s="30">
        <f t="shared" si="130"/>
        <v>0</v>
      </c>
      <c r="O451" s="30">
        <f t="shared" si="130"/>
        <v>0</v>
      </c>
      <c r="P451" s="23">
        <f t="shared" si="124"/>
        <v>0</v>
      </c>
      <c r="Q451" s="23">
        <f t="shared" si="124"/>
        <v>0</v>
      </c>
      <c r="R451" s="23">
        <f t="shared" si="125"/>
        <v>0</v>
      </c>
      <c r="S451" s="30">
        <f t="shared" ref="S451:X451" si="131">SUM(S453)</f>
        <v>0</v>
      </c>
      <c r="T451" s="30">
        <f t="shared" si="131"/>
        <v>0</v>
      </c>
      <c r="U451" s="30">
        <f t="shared" si="131"/>
        <v>0</v>
      </c>
      <c r="V451" s="30">
        <f t="shared" si="131"/>
        <v>0</v>
      </c>
      <c r="W451" s="30">
        <f t="shared" si="131"/>
        <v>0</v>
      </c>
      <c r="X451" s="30">
        <f t="shared" si="131"/>
        <v>0</v>
      </c>
      <c r="Y451" s="24"/>
    </row>
    <row r="452" spans="1:25" x14ac:dyDescent="0.25">
      <c r="A452" s="25"/>
      <c r="B452" s="26"/>
      <c r="C452" s="26"/>
      <c r="D452" s="27"/>
      <c r="E452" s="28" t="s">
        <v>30</v>
      </c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3"/>
      <c r="Q452" s="23"/>
      <c r="R452" s="23"/>
      <c r="S452" s="27"/>
      <c r="T452" s="27"/>
      <c r="U452" s="27"/>
      <c r="V452" s="27"/>
      <c r="W452" s="27"/>
      <c r="X452" s="27"/>
      <c r="Y452" s="24"/>
    </row>
    <row r="453" spans="1:25" x14ac:dyDescent="0.25">
      <c r="A453" s="20" t="s">
        <v>334</v>
      </c>
      <c r="B453" s="21" t="s">
        <v>330</v>
      </c>
      <c r="C453" s="21" t="s">
        <v>28</v>
      </c>
      <c r="D453" s="21" t="s">
        <v>28</v>
      </c>
      <c r="E453" s="28" t="s">
        <v>333</v>
      </c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3">
        <f t="shared" si="124"/>
        <v>0</v>
      </c>
      <c r="Q453" s="23">
        <f t="shared" si="124"/>
        <v>0</v>
      </c>
      <c r="R453" s="23">
        <f t="shared" si="125"/>
        <v>0</v>
      </c>
      <c r="S453" s="27"/>
      <c r="T453" s="27"/>
      <c r="U453" s="27"/>
      <c r="V453" s="27"/>
      <c r="W453" s="27"/>
      <c r="X453" s="27"/>
      <c r="Y453" s="24"/>
    </row>
    <row r="454" spans="1:25" x14ac:dyDescent="0.25">
      <c r="A454" s="25"/>
      <c r="B454" s="26"/>
      <c r="C454" s="26"/>
      <c r="D454" s="27"/>
      <c r="E454" s="28" t="s">
        <v>17</v>
      </c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3"/>
      <c r="Q454" s="23"/>
      <c r="R454" s="23"/>
      <c r="S454" s="27"/>
      <c r="T454" s="27"/>
      <c r="U454" s="27"/>
      <c r="V454" s="27"/>
      <c r="W454" s="27"/>
      <c r="X454" s="27"/>
      <c r="Y454" s="24"/>
    </row>
    <row r="455" spans="1:25" ht="21" x14ac:dyDescent="0.25">
      <c r="A455" s="25"/>
      <c r="B455" s="26"/>
      <c r="C455" s="26"/>
      <c r="D455" s="27"/>
      <c r="E455" s="29" t="s">
        <v>335</v>
      </c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23">
        <f t="shared" si="124"/>
        <v>0</v>
      </c>
      <c r="Q455" s="23">
        <f t="shared" si="124"/>
        <v>0</v>
      </c>
      <c r="R455" s="23">
        <f t="shared" si="125"/>
        <v>0</v>
      </c>
      <c r="S455" s="30"/>
      <c r="T455" s="30"/>
      <c r="U455" s="30"/>
      <c r="V455" s="30"/>
      <c r="W455" s="30"/>
      <c r="X455" s="30"/>
      <c r="Y455" s="24"/>
    </row>
    <row r="456" spans="1:25" x14ac:dyDescent="0.25">
      <c r="A456" s="25"/>
      <c r="B456" s="26"/>
      <c r="C456" s="26"/>
      <c r="D456" s="27"/>
      <c r="E456" s="28" t="s">
        <v>64</v>
      </c>
      <c r="F456" s="21" t="s">
        <v>65</v>
      </c>
      <c r="G456" s="27"/>
      <c r="H456" s="27"/>
      <c r="I456" s="27"/>
      <c r="J456" s="27"/>
      <c r="K456" s="27"/>
      <c r="L456" s="27"/>
      <c r="M456" s="27"/>
      <c r="N456" s="27"/>
      <c r="O456" s="27"/>
      <c r="P456" s="23">
        <f t="shared" si="124"/>
        <v>0</v>
      </c>
      <c r="Q456" s="23">
        <f t="shared" si="124"/>
        <v>0</v>
      </c>
      <c r="R456" s="23">
        <f t="shared" si="125"/>
        <v>0</v>
      </c>
      <c r="S456" s="27"/>
      <c r="T456" s="27"/>
      <c r="U456" s="27"/>
      <c r="V456" s="27"/>
      <c r="W456" s="27"/>
      <c r="X456" s="27"/>
      <c r="Y456" s="24"/>
    </row>
    <row r="457" spans="1:25" ht="21" x14ac:dyDescent="0.25">
      <c r="A457" s="25"/>
      <c r="B457" s="26"/>
      <c r="C457" s="26"/>
      <c r="D457" s="27"/>
      <c r="E457" s="29" t="s">
        <v>336</v>
      </c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23">
        <f t="shared" si="124"/>
        <v>0</v>
      </c>
      <c r="Q457" s="23">
        <f t="shared" si="124"/>
        <v>0</v>
      </c>
      <c r="R457" s="23">
        <f t="shared" si="125"/>
        <v>0</v>
      </c>
      <c r="S457" s="30"/>
      <c r="T457" s="30"/>
      <c r="U457" s="30"/>
      <c r="V457" s="30"/>
      <c r="W457" s="30"/>
      <c r="X457" s="30"/>
      <c r="Y457" s="24"/>
    </row>
    <row r="458" spans="1:25" x14ac:dyDescent="0.25">
      <c r="A458" s="25"/>
      <c r="B458" s="26"/>
      <c r="C458" s="26"/>
      <c r="D458" s="27"/>
      <c r="E458" s="28" t="s">
        <v>38</v>
      </c>
      <c r="F458" s="21" t="s">
        <v>39</v>
      </c>
      <c r="G458" s="27"/>
      <c r="H458" s="27"/>
      <c r="I458" s="27"/>
      <c r="J458" s="27"/>
      <c r="K458" s="27"/>
      <c r="L458" s="27"/>
      <c r="M458" s="27"/>
      <c r="N458" s="27"/>
      <c r="O458" s="27"/>
      <c r="P458" s="23">
        <f t="shared" si="124"/>
        <v>0</v>
      </c>
      <c r="Q458" s="23">
        <f t="shared" si="124"/>
        <v>0</v>
      </c>
      <c r="R458" s="23">
        <f t="shared" si="125"/>
        <v>0</v>
      </c>
      <c r="S458" s="27"/>
      <c r="T458" s="27"/>
      <c r="U458" s="27"/>
      <c r="V458" s="27"/>
      <c r="W458" s="27"/>
      <c r="X458" s="27"/>
      <c r="Y458" s="24"/>
    </row>
    <row r="459" spans="1:25" x14ac:dyDescent="0.25">
      <c r="A459" s="25"/>
      <c r="B459" s="26"/>
      <c r="C459" s="26"/>
      <c r="D459" s="27"/>
      <c r="E459" s="28" t="s">
        <v>40</v>
      </c>
      <c r="F459" s="21" t="s">
        <v>41</v>
      </c>
      <c r="G459" s="27"/>
      <c r="H459" s="27"/>
      <c r="I459" s="27"/>
      <c r="J459" s="27"/>
      <c r="K459" s="27"/>
      <c r="L459" s="27"/>
      <c r="M459" s="27"/>
      <c r="N459" s="27"/>
      <c r="O459" s="27"/>
      <c r="P459" s="23">
        <f t="shared" si="124"/>
        <v>0</v>
      </c>
      <c r="Q459" s="23">
        <f t="shared" si="124"/>
        <v>0</v>
      </c>
      <c r="R459" s="23">
        <f t="shared" si="125"/>
        <v>0</v>
      </c>
      <c r="S459" s="27"/>
      <c r="T459" s="27"/>
      <c r="U459" s="27"/>
      <c r="V459" s="27"/>
      <c r="W459" s="27"/>
      <c r="X459" s="27"/>
      <c r="Y459" s="24"/>
    </row>
    <row r="460" spans="1:25" ht="21" x14ac:dyDescent="0.25">
      <c r="A460" s="25"/>
      <c r="B460" s="26"/>
      <c r="C460" s="26"/>
      <c r="D460" s="27"/>
      <c r="E460" s="28" t="s">
        <v>99</v>
      </c>
      <c r="F460" s="21" t="s">
        <v>100</v>
      </c>
      <c r="G460" s="27"/>
      <c r="H460" s="27"/>
      <c r="I460" s="27"/>
      <c r="J460" s="27"/>
      <c r="K460" s="27"/>
      <c r="L460" s="27"/>
      <c r="M460" s="27"/>
      <c r="N460" s="27"/>
      <c r="O460" s="27"/>
      <c r="P460" s="23">
        <f t="shared" si="124"/>
        <v>0</v>
      </c>
      <c r="Q460" s="23">
        <f t="shared" si="124"/>
        <v>0</v>
      </c>
      <c r="R460" s="23">
        <f t="shared" si="125"/>
        <v>0</v>
      </c>
      <c r="S460" s="27"/>
      <c r="T460" s="27"/>
      <c r="U460" s="27"/>
      <c r="V460" s="27"/>
      <c r="W460" s="27"/>
      <c r="X460" s="27"/>
      <c r="Y460" s="24"/>
    </row>
    <row r="461" spans="1:25" x14ac:dyDescent="0.25">
      <c r="A461" s="25"/>
      <c r="B461" s="26"/>
      <c r="C461" s="26"/>
      <c r="D461" s="27"/>
      <c r="E461" s="28" t="s">
        <v>223</v>
      </c>
      <c r="F461" s="21" t="s">
        <v>224</v>
      </c>
      <c r="G461" s="27"/>
      <c r="H461" s="27"/>
      <c r="I461" s="27"/>
      <c r="J461" s="27"/>
      <c r="K461" s="27"/>
      <c r="L461" s="27"/>
      <c r="M461" s="27"/>
      <c r="N461" s="27"/>
      <c r="O461" s="27"/>
      <c r="P461" s="23">
        <f t="shared" si="124"/>
        <v>0</v>
      </c>
      <c r="Q461" s="23">
        <f t="shared" si="124"/>
        <v>0</v>
      </c>
      <c r="R461" s="23">
        <f t="shared" si="125"/>
        <v>0</v>
      </c>
      <c r="S461" s="27"/>
      <c r="T461" s="27"/>
      <c r="U461" s="27"/>
      <c r="V461" s="27"/>
      <c r="W461" s="27"/>
      <c r="X461" s="27"/>
      <c r="Y461" s="24"/>
    </row>
    <row r="462" spans="1:25" x14ac:dyDescent="0.25">
      <c r="A462" s="25"/>
      <c r="B462" s="26"/>
      <c r="C462" s="26"/>
      <c r="D462" s="27"/>
      <c r="E462" s="28" t="s">
        <v>101</v>
      </c>
      <c r="F462" s="21" t="s">
        <v>102</v>
      </c>
      <c r="G462" s="27"/>
      <c r="H462" s="27"/>
      <c r="I462" s="27"/>
      <c r="J462" s="27"/>
      <c r="K462" s="27"/>
      <c r="L462" s="27"/>
      <c r="M462" s="27"/>
      <c r="N462" s="27"/>
      <c r="O462" s="27"/>
      <c r="P462" s="23">
        <f t="shared" si="124"/>
        <v>0</v>
      </c>
      <c r="Q462" s="23">
        <f t="shared" si="124"/>
        <v>0</v>
      </c>
      <c r="R462" s="23">
        <f t="shared" si="125"/>
        <v>0</v>
      </c>
      <c r="S462" s="27"/>
      <c r="T462" s="27"/>
      <c r="U462" s="27"/>
      <c r="V462" s="27"/>
      <c r="W462" s="27"/>
      <c r="X462" s="27"/>
      <c r="Y462" s="24"/>
    </row>
    <row r="463" spans="1:25" ht="21" x14ac:dyDescent="0.25">
      <c r="A463" s="25"/>
      <c r="B463" s="26"/>
      <c r="C463" s="26"/>
      <c r="D463" s="27"/>
      <c r="E463" s="28" t="s">
        <v>103</v>
      </c>
      <c r="F463" s="21" t="s">
        <v>104</v>
      </c>
      <c r="G463" s="27"/>
      <c r="H463" s="27"/>
      <c r="I463" s="27"/>
      <c r="J463" s="27"/>
      <c r="K463" s="27"/>
      <c r="L463" s="27"/>
      <c r="M463" s="27"/>
      <c r="N463" s="27"/>
      <c r="O463" s="27"/>
      <c r="P463" s="23">
        <f t="shared" si="124"/>
        <v>0</v>
      </c>
      <c r="Q463" s="23">
        <f t="shared" si="124"/>
        <v>0</v>
      </c>
      <c r="R463" s="23">
        <f t="shared" si="125"/>
        <v>0</v>
      </c>
      <c r="S463" s="27"/>
      <c r="T463" s="27"/>
      <c r="U463" s="27"/>
      <c r="V463" s="27"/>
      <c r="W463" s="27"/>
      <c r="X463" s="27"/>
      <c r="Y463" s="24"/>
    </row>
    <row r="464" spans="1:25" x14ac:dyDescent="0.25">
      <c r="A464" s="25"/>
      <c r="B464" s="26"/>
      <c r="C464" s="26"/>
      <c r="D464" s="27"/>
      <c r="E464" s="28" t="s">
        <v>94</v>
      </c>
      <c r="F464" s="21" t="s">
        <v>95</v>
      </c>
      <c r="G464" s="27"/>
      <c r="H464" s="27"/>
      <c r="I464" s="27"/>
      <c r="J464" s="27"/>
      <c r="K464" s="27"/>
      <c r="L464" s="27"/>
      <c r="M464" s="27"/>
      <c r="N464" s="27"/>
      <c r="O464" s="27"/>
      <c r="P464" s="23">
        <f t="shared" ref="P464:Q527" si="132">SUM(M464-J464)</f>
        <v>0</v>
      </c>
      <c r="Q464" s="23">
        <f t="shared" si="132"/>
        <v>0</v>
      </c>
      <c r="R464" s="23">
        <f t="shared" ref="R464:R527" si="133">SUM(O464-L464)</f>
        <v>0</v>
      </c>
      <c r="S464" s="27"/>
      <c r="T464" s="27"/>
      <c r="U464" s="27"/>
      <c r="V464" s="27"/>
      <c r="W464" s="27"/>
      <c r="X464" s="27"/>
      <c r="Y464" s="24"/>
    </row>
    <row r="465" spans="1:25" x14ac:dyDescent="0.25">
      <c r="A465" s="25"/>
      <c r="B465" s="26"/>
      <c r="C465" s="26"/>
      <c r="D465" s="27"/>
      <c r="E465" s="29" t="s">
        <v>337</v>
      </c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23">
        <f t="shared" si="132"/>
        <v>0</v>
      </c>
      <c r="Q465" s="23">
        <f t="shared" si="132"/>
        <v>0</v>
      </c>
      <c r="R465" s="23">
        <f t="shared" si="133"/>
        <v>0</v>
      </c>
      <c r="S465" s="30"/>
      <c r="T465" s="30"/>
      <c r="U465" s="30"/>
      <c r="V465" s="30"/>
      <c r="W465" s="30"/>
      <c r="X465" s="30"/>
      <c r="Y465" s="24"/>
    </row>
    <row r="466" spans="1:25" x14ac:dyDescent="0.25">
      <c r="A466" s="25"/>
      <c r="B466" s="26"/>
      <c r="C466" s="26"/>
      <c r="D466" s="27"/>
      <c r="E466" s="28" t="s">
        <v>64</v>
      </c>
      <c r="F466" s="21" t="s">
        <v>65</v>
      </c>
      <c r="G466" s="27"/>
      <c r="H466" s="27"/>
      <c r="I466" s="27"/>
      <c r="J466" s="27"/>
      <c r="K466" s="27"/>
      <c r="L466" s="27"/>
      <c r="M466" s="27"/>
      <c r="N466" s="27"/>
      <c r="O466" s="27"/>
      <c r="P466" s="23">
        <f t="shared" si="132"/>
        <v>0</v>
      </c>
      <c r="Q466" s="23">
        <f t="shared" si="132"/>
        <v>0</v>
      </c>
      <c r="R466" s="23">
        <f t="shared" si="133"/>
        <v>0</v>
      </c>
      <c r="S466" s="27"/>
      <c r="T466" s="27"/>
      <c r="U466" s="27"/>
      <c r="V466" s="27"/>
      <c r="W466" s="27"/>
      <c r="X466" s="27"/>
      <c r="Y466" s="24"/>
    </row>
    <row r="467" spans="1:25" ht="21" x14ac:dyDescent="0.25">
      <c r="A467" s="25"/>
      <c r="B467" s="26"/>
      <c r="C467" s="26"/>
      <c r="D467" s="27"/>
      <c r="E467" s="29" t="s">
        <v>338</v>
      </c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23">
        <f t="shared" si="132"/>
        <v>0</v>
      </c>
      <c r="Q467" s="23">
        <f t="shared" si="132"/>
        <v>0</v>
      </c>
      <c r="R467" s="23">
        <f t="shared" si="133"/>
        <v>0</v>
      </c>
      <c r="S467" s="30"/>
      <c r="T467" s="30"/>
      <c r="U467" s="30"/>
      <c r="V467" s="30"/>
      <c r="W467" s="30"/>
      <c r="X467" s="30"/>
      <c r="Y467" s="24"/>
    </row>
    <row r="468" spans="1:25" x14ac:dyDescent="0.25">
      <c r="A468" s="25"/>
      <c r="B468" s="26"/>
      <c r="C468" s="26"/>
      <c r="D468" s="27"/>
      <c r="E468" s="28" t="s">
        <v>101</v>
      </c>
      <c r="F468" s="21" t="s">
        <v>102</v>
      </c>
      <c r="G468" s="27"/>
      <c r="H468" s="27"/>
      <c r="I468" s="27"/>
      <c r="J468" s="27"/>
      <c r="K468" s="27"/>
      <c r="L468" s="27"/>
      <c r="M468" s="27"/>
      <c r="N468" s="27"/>
      <c r="O468" s="27"/>
      <c r="P468" s="23">
        <f t="shared" si="132"/>
        <v>0</v>
      </c>
      <c r="Q468" s="23">
        <f t="shared" si="132"/>
        <v>0</v>
      </c>
      <c r="R468" s="23">
        <f t="shared" si="133"/>
        <v>0</v>
      </c>
      <c r="S468" s="27"/>
      <c r="T468" s="27"/>
      <c r="U468" s="27"/>
      <c r="V468" s="27"/>
      <c r="W468" s="27"/>
      <c r="X468" s="27"/>
      <c r="Y468" s="24"/>
    </row>
    <row r="469" spans="1:25" x14ac:dyDescent="0.25">
      <c r="A469" s="25" t="s">
        <v>339</v>
      </c>
      <c r="B469" s="26" t="s">
        <v>330</v>
      </c>
      <c r="C469" s="26" t="s">
        <v>160</v>
      </c>
      <c r="D469" s="27" t="s">
        <v>25</v>
      </c>
      <c r="E469" s="29" t="s">
        <v>340</v>
      </c>
      <c r="F469" s="30"/>
      <c r="G469" s="30">
        <f>H469+I469</f>
        <v>126425</v>
      </c>
      <c r="H469" s="30">
        <f>H471+H484+H496+H514</f>
        <v>69670.8</v>
      </c>
      <c r="I469" s="30">
        <f>I471+I484+I496+I514</f>
        <v>56754.2</v>
      </c>
      <c r="J469" s="30">
        <f>K469+L469</f>
        <v>188191.7</v>
      </c>
      <c r="K469" s="30">
        <f>K471+K484+K496+K514</f>
        <v>120492</v>
      </c>
      <c r="L469" s="30">
        <f>L471+L484+L496+L514</f>
        <v>67699.7</v>
      </c>
      <c r="M469" s="30">
        <f>N469+O469</f>
        <v>127000</v>
      </c>
      <c r="N469" s="30">
        <f>N471+N484+N496+N514</f>
        <v>97000</v>
      </c>
      <c r="O469" s="30">
        <f>O471+O484+O496+O514</f>
        <v>30000</v>
      </c>
      <c r="P469" s="23">
        <f t="shared" si="132"/>
        <v>-61191.700000000012</v>
      </c>
      <c r="Q469" s="23">
        <f t="shared" si="132"/>
        <v>-23492</v>
      </c>
      <c r="R469" s="23">
        <f t="shared" si="133"/>
        <v>-37699.699999999997</v>
      </c>
      <c r="S469" s="30">
        <f>T469+U469</f>
        <v>97000</v>
      </c>
      <c r="T469" s="30">
        <f>T471+T484+T496+T514</f>
        <v>97000</v>
      </c>
      <c r="U469" s="30">
        <f>U471+U484+U496+U514</f>
        <v>0</v>
      </c>
      <c r="V469" s="30">
        <f>W469+X469</f>
        <v>105000</v>
      </c>
      <c r="W469" s="30">
        <f>W471+W484+W496+W514</f>
        <v>105000</v>
      </c>
      <c r="X469" s="30">
        <f>X471+X484+X496+X514</f>
        <v>0</v>
      </c>
      <c r="Y469" s="24"/>
    </row>
    <row r="470" spans="1:25" x14ac:dyDescent="0.25">
      <c r="A470" s="25"/>
      <c r="B470" s="26"/>
      <c r="C470" s="26"/>
      <c r="D470" s="27"/>
      <c r="E470" s="28" t="s">
        <v>30</v>
      </c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3"/>
      <c r="Q470" s="23"/>
      <c r="R470" s="23"/>
      <c r="S470" s="27"/>
      <c r="T470" s="27"/>
      <c r="U470" s="27"/>
      <c r="V470" s="27"/>
      <c r="W470" s="27"/>
      <c r="X470" s="27"/>
      <c r="Y470" s="24"/>
    </row>
    <row r="471" spans="1:25" x14ac:dyDescent="0.25">
      <c r="A471" s="20" t="s">
        <v>341</v>
      </c>
      <c r="B471" s="21" t="s">
        <v>330</v>
      </c>
      <c r="C471" s="21" t="s">
        <v>160</v>
      </c>
      <c r="D471" s="21" t="s">
        <v>28</v>
      </c>
      <c r="E471" s="28" t="s">
        <v>342</v>
      </c>
      <c r="F471" s="27"/>
      <c r="G471" s="30">
        <f>H471+I471</f>
        <v>37952.1</v>
      </c>
      <c r="H471" s="27">
        <f>H474+H477+H475</f>
        <v>37952.1</v>
      </c>
      <c r="I471" s="27"/>
      <c r="J471" s="30">
        <f>K471+L471</f>
        <v>55714</v>
      </c>
      <c r="K471" s="27">
        <f>K474+K477+K475</f>
        <v>55714</v>
      </c>
      <c r="L471" s="27"/>
      <c r="M471" s="30">
        <f>N471+O471</f>
        <v>51000</v>
      </c>
      <c r="N471" s="27">
        <f>N474+N477+N475</f>
        <v>51000</v>
      </c>
      <c r="O471" s="27"/>
      <c r="P471" s="23">
        <f t="shared" si="132"/>
        <v>-4714</v>
      </c>
      <c r="Q471" s="23">
        <f>SUM(N471-K471)</f>
        <v>-4714</v>
      </c>
      <c r="R471" s="23">
        <f t="shared" si="133"/>
        <v>0</v>
      </c>
      <c r="S471" s="30">
        <f>T471+U471</f>
        <v>51000</v>
      </c>
      <c r="T471" s="27">
        <f>T474+T477+T475</f>
        <v>51000</v>
      </c>
      <c r="U471" s="27"/>
      <c r="V471" s="30">
        <f>W471+X471</f>
        <v>55000</v>
      </c>
      <c r="W471" s="27">
        <f>W474+W477+W475</f>
        <v>55000</v>
      </c>
      <c r="X471" s="27"/>
      <c r="Y471" s="24"/>
    </row>
    <row r="472" spans="1:25" x14ac:dyDescent="0.25">
      <c r="A472" s="25"/>
      <c r="B472" s="26"/>
      <c r="C472" s="26"/>
      <c r="D472" s="27"/>
      <c r="E472" s="28" t="s">
        <v>17</v>
      </c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3"/>
      <c r="Q472" s="23"/>
      <c r="R472" s="23"/>
      <c r="S472" s="27"/>
      <c r="T472" s="27"/>
      <c r="U472" s="27"/>
      <c r="V472" s="27"/>
      <c r="W472" s="27"/>
      <c r="X472" s="27"/>
      <c r="Y472" s="24"/>
    </row>
    <row r="473" spans="1:25" x14ac:dyDescent="0.25">
      <c r="A473" s="25"/>
      <c r="B473" s="26"/>
      <c r="C473" s="26"/>
      <c r="D473" s="27"/>
      <c r="E473" s="29" t="s">
        <v>343</v>
      </c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23">
        <f t="shared" si="132"/>
        <v>0</v>
      </c>
      <c r="Q473" s="23">
        <f t="shared" si="132"/>
        <v>0</v>
      </c>
      <c r="R473" s="23">
        <f t="shared" si="133"/>
        <v>0</v>
      </c>
      <c r="S473" s="30"/>
      <c r="T473" s="30"/>
      <c r="U473" s="30"/>
      <c r="V473" s="30"/>
      <c r="W473" s="30"/>
      <c r="X473" s="30"/>
      <c r="Y473" s="24"/>
    </row>
    <row r="474" spans="1:25" ht="21" x14ac:dyDescent="0.25">
      <c r="A474" s="25"/>
      <c r="B474" s="26"/>
      <c r="C474" s="26"/>
      <c r="D474" s="27"/>
      <c r="E474" s="28" t="s">
        <v>79</v>
      </c>
      <c r="F474" s="21" t="s">
        <v>80</v>
      </c>
      <c r="G474" s="30">
        <f>H474+I474</f>
        <v>35832.1</v>
      </c>
      <c r="H474" s="27">
        <v>35832.1</v>
      </c>
      <c r="I474" s="27"/>
      <c r="J474" s="30">
        <f>K474+L474</f>
        <v>42714</v>
      </c>
      <c r="K474" s="27">
        <v>42714</v>
      </c>
      <c r="L474" s="27"/>
      <c r="M474" s="30">
        <f>N474+O474</f>
        <v>51000</v>
      </c>
      <c r="N474" s="27">
        <v>51000</v>
      </c>
      <c r="O474" s="27"/>
      <c r="P474" s="23">
        <f t="shared" si="132"/>
        <v>8286</v>
      </c>
      <c r="Q474" s="23">
        <f>SUM(N474-K474)</f>
        <v>8286</v>
      </c>
      <c r="R474" s="23">
        <f t="shared" si="133"/>
        <v>0</v>
      </c>
      <c r="S474" s="30">
        <f>T474+U474</f>
        <v>51000</v>
      </c>
      <c r="T474" s="27">
        <v>51000</v>
      </c>
      <c r="U474" s="27"/>
      <c r="V474" s="30">
        <f>W474+X474</f>
        <v>55000</v>
      </c>
      <c r="W474" s="27">
        <v>55000</v>
      </c>
      <c r="X474" s="27"/>
      <c r="Y474" s="24"/>
    </row>
    <row r="475" spans="1:25" ht="31.5" x14ac:dyDescent="0.25">
      <c r="A475" s="25"/>
      <c r="B475" s="26"/>
      <c r="C475" s="26"/>
      <c r="D475" s="27"/>
      <c r="E475" s="28" t="s">
        <v>344</v>
      </c>
      <c r="F475" s="21">
        <v>4637</v>
      </c>
      <c r="G475" s="30">
        <f>H475+I475</f>
        <v>600</v>
      </c>
      <c r="H475" s="27">
        <v>600</v>
      </c>
      <c r="I475" s="27"/>
      <c r="J475" s="30">
        <f>K475+L475</f>
        <v>2000</v>
      </c>
      <c r="K475" s="27">
        <v>2000</v>
      </c>
      <c r="L475" s="27"/>
      <c r="M475" s="30">
        <f>N475+O475</f>
        <v>0</v>
      </c>
      <c r="N475" s="27">
        <v>0</v>
      </c>
      <c r="O475" s="27"/>
      <c r="P475" s="23">
        <f t="shared" si="132"/>
        <v>-2000</v>
      </c>
      <c r="Q475" s="23">
        <f>SUM(N475-K475)</f>
        <v>-2000</v>
      </c>
      <c r="R475" s="23">
        <f t="shared" si="133"/>
        <v>0</v>
      </c>
      <c r="S475" s="30">
        <f>T475+U475</f>
        <v>0</v>
      </c>
      <c r="T475" s="27">
        <v>0</v>
      </c>
      <c r="U475" s="27"/>
      <c r="V475" s="30">
        <f>W475+X475</f>
        <v>0</v>
      </c>
      <c r="W475" s="27">
        <v>0</v>
      </c>
      <c r="X475" s="27"/>
      <c r="Y475" s="24"/>
    </row>
    <row r="476" spans="1:25" ht="21" x14ac:dyDescent="0.25">
      <c r="A476" s="25"/>
      <c r="B476" s="26"/>
      <c r="C476" s="26"/>
      <c r="D476" s="27"/>
      <c r="E476" s="29" t="s">
        <v>345</v>
      </c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23">
        <f t="shared" si="132"/>
        <v>0</v>
      </c>
      <c r="Q476" s="23">
        <f t="shared" si="132"/>
        <v>0</v>
      </c>
      <c r="R476" s="23">
        <f t="shared" si="133"/>
        <v>0</v>
      </c>
      <c r="S476" s="30"/>
      <c r="T476" s="30"/>
      <c r="U476" s="30"/>
      <c r="V476" s="30"/>
      <c r="W476" s="30"/>
      <c r="X476" s="30"/>
      <c r="Y476" s="24"/>
    </row>
    <row r="477" spans="1:25" x14ac:dyDescent="0.25">
      <c r="A477" s="25"/>
      <c r="B477" s="26"/>
      <c r="C477" s="26"/>
      <c r="D477" s="27"/>
      <c r="E477" s="39" t="s">
        <v>346</v>
      </c>
      <c r="F477" s="21">
        <v>4655</v>
      </c>
      <c r="G477" s="30">
        <f>H477+I477</f>
        <v>1520</v>
      </c>
      <c r="H477" s="27">
        <v>1520</v>
      </c>
      <c r="I477" s="27"/>
      <c r="J477" s="30">
        <f>K477+L477</f>
        <v>11000</v>
      </c>
      <c r="K477" s="27">
        <v>11000</v>
      </c>
      <c r="L477" s="27"/>
      <c r="M477" s="30">
        <f>N477+O477</f>
        <v>0</v>
      </c>
      <c r="N477" s="27">
        <v>0</v>
      </c>
      <c r="O477" s="27"/>
      <c r="P477" s="23">
        <f t="shared" si="132"/>
        <v>-11000</v>
      </c>
      <c r="Q477" s="23">
        <f t="shared" si="132"/>
        <v>-11000</v>
      </c>
      <c r="R477" s="23">
        <f t="shared" si="133"/>
        <v>0</v>
      </c>
      <c r="S477" s="30">
        <f>T477+U477</f>
        <v>0</v>
      </c>
      <c r="T477" s="27">
        <v>0</v>
      </c>
      <c r="U477" s="27"/>
      <c r="V477" s="30">
        <f>W477+X477</f>
        <v>0</v>
      </c>
      <c r="W477" s="27">
        <v>0</v>
      </c>
      <c r="X477" s="27"/>
      <c r="Y477" s="24"/>
    </row>
    <row r="478" spans="1:25" x14ac:dyDescent="0.25">
      <c r="A478" s="20" t="s">
        <v>347</v>
      </c>
      <c r="B478" s="21" t="s">
        <v>330</v>
      </c>
      <c r="C478" s="21" t="s">
        <v>160</v>
      </c>
      <c r="D478" s="21" t="s">
        <v>160</v>
      </c>
      <c r="E478" s="28" t="s">
        <v>348</v>
      </c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3">
        <f t="shared" si="132"/>
        <v>0</v>
      </c>
      <c r="Q478" s="23">
        <f t="shared" si="132"/>
        <v>0</v>
      </c>
      <c r="R478" s="23">
        <f t="shared" si="133"/>
        <v>0</v>
      </c>
      <c r="S478" s="27"/>
      <c r="T478" s="27"/>
      <c r="U478" s="27"/>
      <c r="V478" s="27"/>
      <c r="W478" s="27"/>
      <c r="X478" s="27"/>
      <c r="Y478" s="24"/>
    </row>
    <row r="479" spans="1:25" x14ac:dyDescent="0.25">
      <c r="A479" s="25"/>
      <c r="B479" s="26"/>
      <c r="C479" s="26"/>
      <c r="D479" s="27"/>
      <c r="E479" s="28" t="s">
        <v>17</v>
      </c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3"/>
      <c r="Q479" s="23"/>
      <c r="R479" s="23"/>
      <c r="S479" s="27"/>
      <c r="T479" s="27"/>
      <c r="U479" s="27"/>
      <c r="V479" s="27"/>
      <c r="W479" s="27"/>
      <c r="X479" s="27"/>
      <c r="Y479" s="24"/>
    </row>
    <row r="480" spans="1:25" ht="21" x14ac:dyDescent="0.25">
      <c r="A480" s="25"/>
      <c r="B480" s="26"/>
      <c r="C480" s="26"/>
      <c r="D480" s="27"/>
      <c r="E480" s="29" t="s">
        <v>349</v>
      </c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23">
        <f t="shared" si="132"/>
        <v>0</v>
      </c>
      <c r="Q480" s="23">
        <f t="shared" si="132"/>
        <v>0</v>
      </c>
      <c r="R480" s="23">
        <f t="shared" si="133"/>
        <v>0</v>
      </c>
      <c r="S480" s="30"/>
      <c r="T480" s="30"/>
      <c r="U480" s="30"/>
      <c r="V480" s="30"/>
      <c r="W480" s="30"/>
      <c r="X480" s="30"/>
      <c r="Y480" s="24"/>
    </row>
    <row r="481" spans="1:25" ht="21" x14ac:dyDescent="0.25">
      <c r="A481" s="25"/>
      <c r="B481" s="26"/>
      <c r="C481" s="26"/>
      <c r="D481" s="27"/>
      <c r="E481" s="28" t="s">
        <v>79</v>
      </c>
      <c r="F481" s="21" t="s">
        <v>80</v>
      </c>
      <c r="G481" s="27"/>
      <c r="H481" s="27"/>
      <c r="I481" s="27"/>
      <c r="J481" s="27"/>
      <c r="K481" s="27"/>
      <c r="L481" s="27"/>
      <c r="M481" s="27"/>
      <c r="N481" s="27"/>
      <c r="O481" s="27"/>
      <c r="P481" s="23">
        <f t="shared" si="132"/>
        <v>0</v>
      </c>
      <c r="Q481" s="23">
        <f t="shared" si="132"/>
        <v>0</v>
      </c>
      <c r="R481" s="23">
        <f t="shared" si="133"/>
        <v>0</v>
      </c>
      <c r="S481" s="27"/>
      <c r="T481" s="27"/>
      <c r="U481" s="27"/>
      <c r="V481" s="27"/>
      <c r="W481" s="27"/>
      <c r="X481" s="27"/>
      <c r="Y481" s="24"/>
    </row>
    <row r="482" spans="1:25" x14ac:dyDescent="0.25">
      <c r="A482" s="25"/>
      <c r="B482" s="26"/>
      <c r="C482" s="26"/>
      <c r="D482" s="27"/>
      <c r="E482" s="29" t="s">
        <v>350</v>
      </c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23">
        <f t="shared" si="132"/>
        <v>0</v>
      </c>
      <c r="Q482" s="23">
        <f t="shared" si="132"/>
        <v>0</v>
      </c>
      <c r="R482" s="23">
        <f t="shared" si="133"/>
        <v>0</v>
      </c>
      <c r="S482" s="30"/>
      <c r="T482" s="30"/>
      <c r="U482" s="30"/>
      <c r="V482" s="30"/>
      <c r="W482" s="30"/>
      <c r="X482" s="30"/>
      <c r="Y482" s="24"/>
    </row>
    <row r="483" spans="1:25" ht="21" x14ac:dyDescent="0.25">
      <c r="A483" s="25"/>
      <c r="B483" s="26"/>
      <c r="C483" s="26"/>
      <c r="D483" s="27"/>
      <c r="E483" s="28" t="s">
        <v>103</v>
      </c>
      <c r="F483" s="21" t="s">
        <v>104</v>
      </c>
      <c r="G483" s="27"/>
      <c r="H483" s="27"/>
      <c r="I483" s="27"/>
      <c r="J483" s="27"/>
      <c r="K483" s="27"/>
      <c r="L483" s="27"/>
      <c r="M483" s="27"/>
      <c r="N483" s="27"/>
      <c r="O483" s="27"/>
      <c r="P483" s="23">
        <f t="shared" si="132"/>
        <v>0</v>
      </c>
      <c r="Q483" s="23">
        <f t="shared" si="132"/>
        <v>0</v>
      </c>
      <c r="R483" s="23">
        <f t="shared" si="133"/>
        <v>0</v>
      </c>
      <c r="S483" s="27"/>
      <c r="T483" s="27"/>
      <c r="U483" s="27"/>
      <c r="V483" s="27"/>
      <c r="W483" s="27"/>
      <c r="X483" s="27"/>
      <c r="Y483" s="24"/>
    </row>
    <row r="484" spans="1:25" x14ac:dyDescent="0.25">
      <c r="A484" s="20" t="s">
        <v>351</v>
      </c>
      <c r="B484" s="21" t="s">
        <v>330</v>
      </c>
      <c r="C484" s="21" t="s">
        <v>160</v>
      </c>
      <c r="D484" s="21" t="s">
        <v>106</v>
      </c>
      <c r="E484" s="28" t="s">
        <v>352</v>
      </c>
      <c r="F484" s="27"/>
      <c r="G484" s="27">
        <f>H484+I484</f>
        <v>36748.9</v>
      </c>
      <c r="H484" s="27">
        <f>H487+H488+H491+H489</f>
        <v>24894.7</v>
      </c>
      <c r="I484" s="27">
        <f>I492+I493+I495+I494</f>
        <v>11854.2</v>
      </c>
      <c r="J484" s="27">
        <f>K484+L484</f>
        <v>105319.9</v>
      </c>
      <c r="K484" s="27">
        <f>K487+K488+K491+K489+K490</f>
        <v>41628</v>
      </c>
      <c r="L484" s="27">
        <f>L492+L493+L495+L494</f>
        <v>63691.9</v>
      </c>
      <c r="M484" s="27">
        <f>N484+O484</f>
        <v>61000</v>
      </c>
      <c r="N484" s="27">
        <f>N487+N488+N491+N489+N490</f>
        <v>31000</v>
      </c>
      <c r="O484" s="27">
        <f>O492+O493+O495+O494</f>
        <v>30000</v>
      </c>
      <c r="P484" s="23">
        <f t="shared" si="132"/>
        <v>-44319.899999999994</v>
      </c>
      <c r="Q484" s="23">
        <f t="shared" si="132"/>
        <v>-10628</v>
      </c>
      <c r="R484" s="23">
        <f>SUM(O484-L484)</f>
        <v>-33691.9</v>
      </c>
      <c r="S484" s="27">
        <f>T484+U484</f>
        <v>31000</v>
      </c>
      <c r="T484" s="27">
        <f>T487+T488+T491+T489+T490</f>
        <v>31000</v>
      </c>
      <c r="U484" s="27">
        <f>U492+U493+U495+U494</f>
        <v>0</v>
      </c>
      <c r="V484" s="27">
        <f>W484+X484</f>
        <v>35000</v>
      </c>
      <c r="W484" s="27">
        <f>W487+W488+W491+W489+W490</f>
        <v>35000</v>
      </c>
      <c r="X484" s="27">
        <f>X492+X493+X495+X494</f>
        <v>0</v>
      </c>
      <c r="Y484" s="24"/>
    </row>
    <row r="485" spans="1:25" x14ac:dyDescent="0.25">
      <c r="A485" s="25"/>
      <c r="B485" s="26"/>
      <c r="C485" s="26"/>
      <c r="D485" s="27"/>
      <c r="E485" s="28" t="s">
        <v>17</v>
      </c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3"/>
      <c r="Q485" s="23"/>
      <c r="R485" s="23"/>
      <c r="S485" s="27"/>
      <c r="T485" s="27"/>
      <c r="U485" s="27"/>
      <c r="V485" s="27"/>
      <c r="W485" s="27"/>
      <c r="X485" s="27"/>
      <c r="Y485" s="24"/>
    </row>
    <row r="486" spans="1:25" ht="21" x14ac:dyDescent="0.25">
      <c r="A486" s="25"/>
      <c r="B486" s="26"/>
      <c r="C486" s="26"/>
      <c r="D486" s="27"/>
      <c r="E486" s="29" t="s">
        <v>353</v>
      </c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23">
        <f t="shared" si="132"/>
        <v>0</v>
      </c>
      <c r="Q486" s="23">
        <f t="shared" si="132"/>
        <v>0</v>
      </c>
      <c r="R486" s="23">
        <f t="shared" si="133"/>
        <v>0</v>
      </c>
      <c r="S486" s="30"/>
      <c r="T486" s="30"/>
      <c r="U486" s="30"/>
      <c r="V486" s="30"/>
      <c r="W486" s="30"/>
      <c r="X486" s="30"/>
      <c r="Y486" s="24"/>
    </row>
    <row r="487" spans="1:25" ht="21" x14ac:dyDescent="0.25">
      <c r="A487" s="25"/>
      <c r="B487" s="26"/>
      <c r="C487" s="26"/>
      <c r="D487" s="27"/>
      <c r="E487" s="28" t="s">
        <v>79</v>
      </c>
      <c r="F487" s="21" t="s">
        <v>80</v>
      </c>
      <c r="G487" s="27">
        <f>H487+I487</f>
        <v>22449.7</v>
      </c>
      <c r="H487" s="27">
        <v>22449.7</v>
      </c>
      <c r="I487" s="27"/>
      <c r="J487" s="27">
        <f t="shared" ref="J487:J495" si="134">K487+L487</f>
        <v>39228</v>
      </c>
      <c r="K487" s="27">
        <v>39228</v>
      </c>
      <c r="L487" s="27"/>
      <c r="M487" s="27">
        <f t="shared" ref="M487:M495" si="135">N487+O487</f>
        <v>31000</v>
      </c>
      <c r="N487" s="27">
        <v>31000</v>
      </c>
      <c r="O487" s="27"/>
      <c r="P487" s="23">
        <f t="shared" si="132"/>
        <v>-8228</v>
      </c>
      <c r="Q487" s="23">
        <f t="shared" si="132"/>
        <v>-8228</v>
      </c>
      <c r="R487" s="23">
        <f t="shared" si="133"/>
        <v>0</v>
      </c>
      <c r="S487" s="27">
        <f t="shared" ref="S487:S495" si="136">T487+U487</f>
        <v>31000</v>
      </c>
      <c r="T487" s="27">
        <v>31000</v>
      </c>
      <c r="U487" s="27"/>
      <c r="V487" s="27">
        <f t="shared" ref="V487:V495" si="137">W487+X487</f>
        <v>35000</v>
      </c>
      <c r="W487" s="27">
        <v>35000</v>
      </c>
      <c r="X487" s="27"/>
      <c r="Y487" s="24"/>
    </row>
    <row r="488" spans="1:25" x14ac:dyDescent="0.25">
      <c r="A488" s="25"/>
      <c r="B488" s="26"/>
      <c r="C488" s="26"/>
      <c r="D488" s="27"/>
      <c r="E488" s="28" t="s">
        <v>64</v>
      </c>
      <c r="F488" s="21" t="s">
        <v>65</v>
      </c>
      <c r="G488" s="27">
        <f>H488+I488</f>
        <v>0</v>
      </c>
      <c r="H488" s="27"/>
      <c r="I488" s="27"/>
      <c r="J488" s="27">
        <f t="shared" si="134"/>
        <v>0</v>
      </c>
      <c r="K488" s="27"/>
      <c r="L488" s="27"/>
      <c r="M488" s="27">
        <f t="shared" si="135"/>
        <v>0</v>
      </c>
      <c r="N488" s="27"/>
      <c r="O488" s="27"/>
      <c r="P488" s="23">
        <f t="shared" si="132"/>
        <v>0</v>
      </c>
      <c r="Q488" s="23">
        <f t="shared" si="132"/>
        <v>0</v>
      </c>
      <c r="R488" s="23">
        <f t="shared" si="133"/>
        <v>0</v>
      </c>
      <c r="S488" s="27">
        <f t="shared" si="136"/>
        <v>0</v>
      </c>
      <c r="T488" s="27"/>
      <c r="U488" s="27"/>
      <c r="V488" s="27">
        <f t="shared" si="137"/>
        <v>0</v>
      </c>
      <c r="W488" s="27"/>
      <c r="X488" s="27"/>
      <c r="Y488" s="24"/>
    </row>
    <row r="489" spans="1:25" x14ac:dyDescent="0.25">
      <c r="A489" s="25"/>
      <c r="B489" s="26"/>
      <c r="C489" s="26"/>
      <c r="D489" s="27"/>
      <c r="E489" s="40" t="s">
        <v>290</v>
      </c>
      <c r="F489" s="21">
        <v>4241</v>
      </c>
      <c r="G489" s="27">
        <f>H489+I489</f>
        <v>15</v>
      </c>
      <c r="H489" s="27">
        <v>15</v>
      </c>
      <c r="I489" s="27"/>
      <c r="J489" s="27">
        <f t="shared" si="134"/>
        <v>0</v>
      </c>
      <c r="K489" s="27">
        <v>0</v>
      </c>
      <c r="L489" s="27"/>
      <c r="M489" s="27">
        <f t="shared" si="135"/>
        <v>0</v>
      </c>
      <c r="N489" s="27">
        <v>0</v>
      </c>
      <c r="O489" s="27"/>
      <c r="P489" s="23">
        <f t="shared" si="132"/>
        <v>0</v>
      </c>
      <c r="Q489" s="23">
        <f>SUM(N489-K489)</f>
        <v>0</v>
      </c>
      <c r="R489" s="23">
        <f t="shared" si="133"/>
        <v>0</v>
      </c>
      <c r="S489" s="27">
        <f t="shared" si="136"/>
        <v>0</v>
      </c>
      <c r="T489" s="27">
        <v>0</v>
      </c>
      <c r="U489" s="27"/>
      <c r="V489" s="27">
        <f t="shared" si="137"/>
        <v>0</v>
      </c>
      <c r="W489" s="27">
        <v>0</v>
      </c>
      <c r="X489" s="27"/>
      <c r="Y489" s="24"/>
    </row>
    <row r="490" spans="1:25" ht="31.5" x14ac:dyDescent="0.25">
      <c r="A490" s="25"/>
      <c r="B490" s="26"/>
      <c r="C490" s="26"/>
      <c r="D490" s="27"/>
      <c r="E490" s="28" t="s">
        <v>344</v>
      </c>
      <c r="F490" s="21">
        <v>4637</v>
      </c>
      <c r="G490" s="27"/>
      <c r="H490" s="27"/>
      <c r="I490" s="27"/>
      <c r="J490" s="27">
        <f t="shared" si="134"/>
        <v>0</v>
      </c>
      <c r="K490" s="27">
        <v>0</v>
      </c>
      <c r="L490" s="27"/>
      <c r="M490" s="27">
        <f t="shared" si="135"/>
        <v>0</v>
      </c>
      <c r="N490" s="27">
        <v>0</v>
      </c>
      <c r="O490" s="27"/>
      <c r="P490" s="23">
        <f t="shared" si="132"/>
        <v>0</v>
      </c>
      <c r="Q490" s="23">
        <f t="shared" si="132"/>
        <v>0</v>
      </c>
      <c r="R490" s="23">
        <f t="shared" si="133"/>
        <v>0</v>
      </c>
      <c r="S490" s="27">
        <f t="shared" si="136"/>
        <v>0</v>
      </c>
      <c r="T490" s="27">
        <v>0</v>
      </c>
      <c r="U490" s="27"/>
      <c r="V490" s="27">
        <f t="shared" si="137"/>
        <v>0</v>
      </c>
      <c r="W490" s="27">
        <v>0</v>
      </c>
      <c r="X490" s="27"/>
      <c r="Y490" s="24"/>
    </row>
    <row r="491" spans="1:25" x14ac:dyDescent="0.25">
      <c r="A491" s="25"/>
      <c r="B491" s="26"/>
      <c r="C491" s="26"/>
      <c r="D491" s="27"/>
      <c r="E491" s="41" t="s">
        <v>346</v>
      </c>
      <c r="F491" s="21">
        <v>4655</v>
      </c>
      <c r="G491" s="27">
        <f>H491+I491</f>
        <v>2430</v>
      </c>
      <c r="H491" s="27">
        <v>2430</v>
      </c>
      <c r="I491" s="27"/>
      <c r="J491" s="27">
        <f t="shared" si="134"/>
        <v>2400</v>
      </c>
      <c r="K491" s="27">
        <v>2400</v>
      </c>
      <c r="L491" s="27"/>
      <c r="M491" s="27">
        <f t="shared" si="135"/>
        <v>0</v>
      </c>
      <c r="N491" s="27">
        <v>0</v>
      </c>
      <c r="O491" s="27"/>
      <c r="P491" s="23">
        <f t="shared" si="132"/>
        <v>-2400</v>
      </c>
      <c r="Q491" s="23">
        <f t="shared" si="132"/>
        <v>-2400</v>
      </c>
      <c r="R491" s="23">
        <f t="shared" si="133"/>
        <v>0</v>
      </c>
      <c r="S491" s="27">
        <f t="shared" si="136"/>
        <v>0</v>
      </c>
      <c r="T491" s="27">
        <v>0</v>
      </c>
      <c r="U491" s="27"/>
      <c r="V491" s="27">
        <f t="shared" si="137"/>
        <v>0</v>
      </c>
      <c r="W491" s="27">
        <v>0</v>
      </c>
      <c r="X491" s="27"/>
      <c r="Y491" s="24"/>
    </row>
    <row r="492" spans="1:25" x14ac:dyDescent="0.25">
      <c r="A492" s="25"/>
      <c r="B492" s="26"/>
      <c r="C492" s="26"/>
      <c r="D492" s="27"/>
      <c r="E492" s="28" t="s">
        <v>101</v>
      </c>
      <c r="F492" s="21" t="s">
        <v>102</v>
      </c>
      <c r="G492" s="27">
        <f>H492+I492</f>
        <v>0</v>
      </c>
      <c r="H492" s="27"/>
      <c r="I492" s="27">
        <v>0</v>
      </c>
      <c r="J492" s="27">
        <f t="shared" si="134"/>
        <v>924.9</v>
      </c>
      <c r="K492" s="27"/>
      <c r="L492" s="27">
        <v>924.9</v>
      </c>
      <c r="M492" s="27">
        <f t="shared" si="135"/>
        <v>0</v>
      </c>
      <c r="N492" s="27"/>
      <c r="O492" s="27">
        <v>0</v>
      </c>
      <c r="P492" s="23">
        <f t="shared" si="132"/>
        <v>-924.9</v>
      </c>
      <c r="Q492" s="23">
        <f t="shared" si="132"/>
        <v>0</v>
      </c>
      <c r="R492" s="23">
        <f t="shared" si="133"/>
        <v>-924.9</v>
      </c>
      <c r="S492" s="27">
        <f t="shared" si="136"/>
        <v>0</v>
      </c>
      <c r="T492" s="27"/>
      <c r="U492" s="27">
        <v>0</v>
      </c>
      <c r="V492" s="27">
        <f t="shared" si="137"/>
        <v>0</v>
      </c>
      <c r="W492" s="27"/>
      <c r="X492" s="27">
        <v>0</v>
      </c>
      <c r="Y492" s="24"/>
    </row>
    <row r="493" spans="1:25" ht="21" x14ac:dyDescent="0.25">
      <c r="A493" s="25"/>
      <c r="B493" s="26"/>
      <c r="C493" s="26"/>
      <c r="D493" s="27"/>
      <c r="E493" s="28" t="s">
        <v>103</v>
      </c>
      <c r="F493" s="21" t="s">
        <v>104</v>
      </c>
      <c r="G493" s="27">
        <f>H493+I493</f>
        <v>11824.2</v>
      </c>
      <c r="H493" s="27"/>
      <c r="I493" s="27">
        <v>11824.2</v>
      </c>
      <c r="J493" s="27">
        <f t="shared" si="134"/>
        <v>9500</v>
      </c>
      <c r="K493" s="27"/>
      <c r="L493" s="27">
        <v>9500</v>
      </c>
      <c r="M493" s="27">
        <f t="shared" si="135"/>
        <v>30000</v>
      </c>
      <c r="N493" s="27"/>
      <c r="O493" s="27">
        <v>30000</v>
      </c>
      <c r="P493" s="23">
        <f t="shared" si="132"/>
        <v>20500</v>
      </c>
      <c r="Q493" s="23">
        <f t="shared" si="132"/>
        <v>0</v>
      </c>
      <c r="R493" s="23">
        <f t="shared" si="133"/>
        <v>20500</v>
      </c>
      <c r="S493" s="27">
        <f t="shared" si="136"/>
        <v>0</v>
      </c>
      <c r="T493" s="27"/>
      <c r="U493" s="27"/>
      <c r="V493" s="27">
        <f t="shared" si="137"/>
        <v>0</v>
      </c>
      <c r="W493" s="27"/>
      <c r="X493" s="27"/>
      <c r="Y493" s="24"/>
    </row>
    <row r="494" spans="1:25" x14ac:dyDescent="0.25">
      <c r="A494" s="25"/>
      <c r="B494" s="26"/>
      <c r="C494" s="26"/>
      <c r="D494" s="27"/>
      <c r="E494" s="28" t="s">
        <v>94</v>
      </c>
      <c r="F494" s="21">
        <v>5129</v>
      </c>
      <c r="G494" s="27">
        <f>H494+I494</f>
        <v>0</v>
      </c>
      <c r="H494" s="27"/>
      <c r="I494" s="27">
        <v>0</v>
      </c>
      <c r="J494" s="27">
        <f t="shared" si="134"/>
        <v>52702</v>
      </c>
      <c r="K494" s="27"/>
      <c r="L494" s="27">
        <v>52702</v>
      </c>
      <c r="M494" s="27">
        <f t="shared" si="135"/>
        <v>0</v>
      </c>
      <c r="N494" s="27"/>
      <c r="O494" s="27"/>
      <c r="P494" s="23">
        <f t="shared" si="132"/>
        <v>-52702</v>
      </c>
      <c r="Q494" s="23">
        <f t="shared" si="132"/>
        <v>0</v>
      </c>
      <c r="R494" s="23">
        <f t="shared" si="133"/>
        <v>-52702</v>
      </c>
      <c r="S494" s="27">
        <f t="shared" si="136"/>
        <v>0</v>
      </c>
      <c r="T494" s="27"/>
      <c r="U494" s="27"/>
      <c r="V494" s="27">
        <f t="shared" si="137"/>
        <v>0</v>
      </c>
      <c r="W494" s="27"/>
      <c r="X494" s="27"/>
      <c r="Y494" s="24"/>
    </row>
    <row r="495" spans="1:25" x14ac:dyDescent="0.25">
      <c r="A495" s="25"/>
      <c r="B495" s="26"/>
      <c r="C495" s="26"/>
      <c r="D495" s="27"/>
      <c r="E495" s="28" t="s">
        <v>96</v>
      </c>
      <c r="F495" s="21" t="s">
        <v>97</v>
      </c>
      <c r="G495" s="27">
        <f>H495+I495</f>
        <v>30</v>
      </c>
      <c r="H495" s="27"/>
      <c r="I495" s="27">
        <v>30</v>
      </c>
      <c r="J495" s="27">
        <f t="shared" si="134"/>
        <v>565</v>
      </c>
      <c r="K495" s="27"/>
      <c r="L495" s="27">
        <v>565</v>
      </c>
      <c r="M495" s="27">
        <f t="shared" si="135"/>
        <v>0</v>
      </c>
      <c r="N495" s="27"/>
      <c r="O495" s="27">
        <v>0</v>
      </c>
      <c r="P495" s="23">
        <f t="shared" si="132"/>
        <v>-565</v>
      </c>
      <c r="Q495" s="23">
        <f t="shared" si="132"/>
        <v>0</v>
      </c>
      <c r="R495" s="23">
        <f t="shared" si="133"/>
        <v>-565</v>
      </c>
      <c r="S495" s="27">
        <f t="shared" si="136"/>
        <v>0</v>
      </c>
      <c r="T495" s="27"/>
      <c r="U495" s="27">
        <v>0</v>
      </c>
      <c r="V495" s="27">
        <f t="shared" si="137"/>
        <v>0</v>
      </c>
      <c r="W495" s="27"/>
      <c r="X495" s="27">
        <v>0</v>
      </c>
      <c r="Y495" s="24"/>
    </row>
    <row r="496" spans="1:25" x14ac:dyDescent="0.25">
      <c r="A496" s="20" t="s">
        <v>354</v>
      </c>
      <c r="B496" s="21" t="s">
        <v>330</v>
      </c>
      <c r="C496" s="21" t="s">
        <v>160</v>
      </c>
      <c r="D496" s="21" t="s">
        <v>165</v>
      </c>
      <c r="E496" s="28" t="s">
        <v>355</v>
      </c>
      <c r="F496" s="27"/>
      <c r="G496" s="33">
        <f>G498</f>
        <v>6824</v>
      </c>
      <c r="H496" s="33">
        <f>H498</f>
        <v>6824</v>
      </c>
      <c r="I496" s="27"/>
      <c r="J496" s="33">
        <f>J498</f>
        <v>18150</v>
      </c>
      <c r="K496" s="33">
        <f>K498</f>
        <v>18150</v>
      </c>
      <c r="L496" s="27"/>
      <c r="M496" s="33">
        <f>M498</f>
        <v>15000</v>
      </c>
      <c r="N496" s="33">
        <f>N498</f>
        <v>15000</v>
      </c>
      <c r="O496" s="27"/>
      <c r="P496" s="23">
        <f t="shared" si="132"/>
        <v>-3150</v>
      </c>
      <c r="Q496" s="23">
        <f t="shared" si="132"/>
        <v>-3150</v>
      </c>
      <c r="R496" s="23">
        <f t="shared" si="133"/>
        <v>0</v>
      </c>
      <c r="S496" s="33">
        <f>S498</f>
        <v>15000</v>
      </c>
      <c r="T496" s="33">
        <f>T498</f>
        <v>15000</v>
      </c>
      <c r="U496" s="27"/>
      <c r="V496" s="33">
        <f>V498</f>
        <v>15000</v>
      </c>
      <c r="W496" s="33">
        <f>W498</f>
        <v>15000</v>
      </c>
      <c r="X496" s="27"/>
      <c r="Y496" s="24"/>
    </row>
    <row r="497" spans="1:25" x14ac:dyDescent="0.25">
      <c r="A497" s="25"/>
      <c r="B497" s="26"/>
      <c r="C497" s="26"/>
      <c r="D497" s="27"/>
      <c r="E497" s="28" t="s">
        <v>17</v>
      </c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3"/>
      <c r="Q497" s="23"/>
      <c r="R497" s="23"/>
      <c r="S497" s="27"/>
      <c r="T497" s="27"/>
      <c r="U497" s="27"/>
      <c r="V497" s="27"/>
      <c r="W497" s="27"/>
      <c r="X497" s="27"/>
      <c r="Y497" s="24"/>
    </row>
    <row r="498" spans="1:25" ht="21" x14ac:dyDescent="0.25">
      <c r="A498" s="25"/>
      <c r="B498" s="26"/>
      <c r="C498" s="26"/>
      <c r="D498" s="27"/>
      <c r="E498" s="29" t="s">
        <v>356</v>
      </c>
      <c r="F498" s="30"/>
      <c r="G498" s="27">
        <f>H498+I498</f>
        <v>6824</v>
      </c>
      <c r="H498" s="27">
        <f>SUM(H499:H502)</f>
        <v>6824</v>
      </c>
      <c r="I498" s="30"/>
      <c r="J498" s="27">
        <f>K498+L498</f>
        <v>18150</v>
      </c>
      <c r="K498" s="27">
        <f>SUM(K499:K502)</f>
        <v>18150</v>
      </c>
      <c r="L498" s="30"/>
      <c r="M498" s="27">
        <f>N498+O498</f>
        <v>15000</v>
      </c>
      <c r="N498" s="27">
        <f>SUM(N499:N502)</f>
        <v>15000</v>
      </c>
      <c r="O498" s="30"/>
      <c r="P498" s="23">
        <f t="shared" si="132"/>
        <v>-3150</v>
      </c>
      <c r="Q498" s="23">
        <f t="shared" si="132"/>
        <v>-3150</v>
      </c>
      <c r="R498" s="23">
        <f t="shared" si="133"/>
        <v>0</v>
      </c>
      <c r="S498" s="27">
        <f>T498+U498</f>
        <v>15000</v>
      </c>
      <c r="T498" s="27">
        <f>SUM(T499:T502)</f>
        <v>15000</v>
      </c>
      <c r="U498" s="30"/>
      <c r="V498" s="27">
        <f>W498+X498</f>
        <v>15000</v>
      </c>
      <c r="W498" s="27">
        <f>SUM(W499:W502)</f>
        <v>15000</v>
      </c>
      <c r="X498" s="30"/>
      <c r="Y498" s="24"/>
    </row>
    <row r="499" spans="1:25" x14ac:dyDescent="0.25">
      <c r="A499" s="25"/>
      <c r="B499" s="26"/>
      <c r="C499" s="26"/>
      <c r="D499" s="27"/>
      <c r="E499" s="28" t="s">
        <v>46</v>
      </c>
      <c r="F499" s="21" t="s">
        <v>47</v>
      </c>
      <c r="G499" s="27"/>
      <c r="H499" s="27"/>
      <c r="I499" s="27"/>
      <c r="J499" s="27"/>
      <c r="K499" s="27"/>
      <c r="L499" s="27"/>
      <c r="M499" s="27"/>
      <c r="N499" s="27"/>
      <c r="O499" s="27"/>
      <c r="P499" s="23">
        <f t="shared" si="132"/>
        <v>0</v>
      </c>
      <c r="Q499" s="23">
        <f t="shared" si="132"/>
        <v>0</v>
      </c>
      <c r="R499" s="23">
        <f t="shared" si="133"/>
        <v>0</v>
      </c>
      <c r="S499" s="27"/>
      <c r="T499" s="27"/>
      <c r="U499" s="27"/>
      <c r="V499" s="27"/>
      <c r="W499" s="27"/>
      <c r="X499" s="27"/>
      <c r="Y499" s="24"/>
    </row>
    <row r="500" spans="1:25" x14ac:dyDescent="0.25">
      <c r="A500" s="25"/>
      <c r="B500" s="26"/>
      <c r="C500" s="26"/>
      <c r="D500" s="27"/>
      <c r="E500" s="28" t="s">
        <v>64</v>
      </c>
      <c r="F500" s="21" t="s">
        <v>65</v>
      </c>
      <c r="G500" s="27">
        <f>H500+I500</f>
        <v>6824</v>
      </c>
      <c r="H500" s="27">
        <v>6824</v>
      </c>
      <c r="I500" s="27"/>
      <c r="J500" s="27">
        <f>K500+L500</f>
        <v>18150</v>
      </c>
      <c r="K500" s="27">
        <v>18150</v>
      </c>
      <c r="L500" s="27"/>
      <c r="M500" s="27">
        <f>N500+O500</f>
        <v>15000</v>
      </c>
      <c r="N500" s="27">
        <v>15000</v>
      </c>
      <c r="O500" s="27"/>
      <c r="P500" s="23">
        <f t="shared" si="132"/>
        <v>-3150</v>
      </c>
      <c r="Q500" s="23">
        <f>SUM(N500-K500)</f>
        <v>-3150</v>
      </c>
      <c r="R500" s="23">
        <f t="shared" si="133"/>
        <v>0</v>
      </c>
      <c r="S500" s="27">
        <f>T500+U500</f>
        <v>15000</v>
      </c>
      <c r="T500" s="27">
        <v>15000</v>
      </c>
      <c r="U500" s="27"/>
      <c r="V500" s="27">
        <f>W500+X500</f>
        <v>15000</v>
      </c>
      <c r="W500" s="27">
        <v>15000</v>
      </c>
      <c r="X500" s="27"/>
      <c r="Y500" s="24"/>
    </row>
    <row r="501" spans="1:25" x14ac:dyDescent="0.25">
      <c r="A501" s="25"/>
      <c r="B501" s="26"/>
      <c r="C501" s="26"/>
      <c r="D501" s="27"/>
      <c r="E501" s="28" t="s">
        <v>75</v>
      </c>
      <c r="F501" s="21" t="s">
        <v>76</v>
      </c>
      <c r="G501" s="27"/>
      <c r="H501" s="27"/>
      <c r="I501" s="27"/>
      <c r="J501" s="27"/>
      <c r="K501" s="27"/>
      <c r="L501" s="27"/>
      <c r="M501" s="27"/>
      <c r="N501" s="27"/>
      <c r="O501" s="27"/>
      <c r="P501" s="23">
        <f t="shared" si="132"/>
        <v>0</v>
      </c>
      <c r="Q501" s="23">
        <f t="shared" si="132"/>
        <v>0</v>
      </c>
      <c r="R501" s="23">
        <f t="shared" si="133"/>
        <v>0</v>
      </c>
      <c r="S501" s="27"/>
      <c r="T501" s="27"/>
      <c r="U501" s="27"/>
      <c r="V501" s="27"/>
      <c r="W501" s="27"/>
      <c r="X501" s="27"/>
      <c r="Y501" s="24"/>
    </row>
    <row r="502" spans="1:25" ht="21" x14ac:dyDescent="0.25">
      <c r="A502" s="25"/>
      <c r="B502" s="26"/>
      <c r="C502" s="26"/>
      <c r="D502" s="27"/>
      <c r="E502" s="28" t="s">
        <v>227</v>
      </c>
      <c r="F502" s="21" t="s">
        <v>228</v>
      </c>
      <c r="G502" s="27"/>
      <c r="H502" s="27"/>
      <c r="I502" s="27"/>
      <c r="J502" s="27"/>
      <c r="K502" s="27"/>
      <c r="L502" s="27"/>
      <c r="M502" s="27"/>
      <c r="N502" s="27"/>
      <c r="O502" s="27"/>
      <c r="P502" s="23">
        <f t="shared" si="132"/>
        <v>0</v>
      </c>
      <c r="Q502" s="23">
        <f t="shared" si="132"/>
        <v>0</v>
      </c>
      <c r="R502" s="23">
        <f t="shared" si="133"/>
        <v>0</v>
      </c>
      <c r="S502" s="27"/>
      <c r="T502" s="27"/>
      <c r="U502" s="27"/>
      <c r="V502" s="27"/>
      <c r="W502" s="27"/>
      <c r="X502" s="27"/>
      <c r="Y502" s="24"/>
    </row>
    <row r="503" spans="1:25" ht="21" x14ac:dyDescent="0.25">
      <c r="A503" s="25"/>
      <c r="B503" s="26"/>
      <c r="C503" s="26"/>
      <c r="D503" s="27"/>
      <c r="E503" s="29" t="s">
        <v>357</v>
      </c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23">
        <f t="shared" si="132"/>
        <v>0</v>
      </c>
      <c r="Q503" s="23">
        <f t="shared" si="132"/>
        <v>0</v>
      </c>
      <c r="R503" s="23">
        <f t="shared" si="133"/>
        <v>0</v>
      </c>
      <c r="S503" s="30"/>
      <c r="T503" s="30"/>
      <c r="U503" s="30"/>
      <c r="V503" s="30"/>
      <c r="W503" s="30"/>
      <c r="X503" s="30"/>
      <c r="Y503" s="24"/>
    </row>
    <row r="504" spans="1:25" ht="21" x14ac:dyDescent="0.25">
      <c r="A504" s="25"/>
      <c r="B504" s="26"/>
      <c r="C504" s="26"/>
      <c r="D504" s="27"/>
      <c r="E504" s="28" t="s">
        <v>79</v>
      </c>
      <c r="F504" s="21" t="s">
        <v>80</v>
      </c>
      <c r="G504" s="27"/>
      <c r="H504" s="27"/>
      <c r="I504" s="27"/>
      <c r="J504" s="27"/>
      <c r="K504" s="27"/>
      <c r="L504" s="27"/>
      <c r="M504" s="27"/>
      <c r="N504" s="27"/>
      <c r="O504" s="27"/>
      <c r="P504" s="23">
        <f t="shared" si="132"/>
        <v>0</v>
      </c>
      <c r="Q504" s="23">
        <f t="shared" si="132"/>
        <v>0</v>
      </c>
      <c r="R504" s="23">
        <f t="shared" si="133"/>
        <v>0</v>
      </c>
      <c r="S504" s="27"/>
      <c r="T504" s="27"/>
      <c r="U504" s="27"/>
      <c r="V504" s="27"/>
      <c r="W504" s="27"/>
      <c r="X504" s="27"/>
      <c r="Y504" s="24"/>
    </row>
    <row r="505" spans="1:25" x14ac:dyDescent="0.25">
      <c r="A505" s="20" t="s">
        <v>358</v>
      </c>
      <c r="B505" s="21" t="s">
        <v>330</v>
      </c>
      <c r="C505" s="21" t="s">
        <v>160</v>
      </c>
      <c r="D505" s="21" t="s">
        <v>113</v>
      </c>
      <c r="E505" s="28" t="s">
        <v>359</v>
      </c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3">
        <f t="shared" si="132"/>
        <v>0</v>
      </c>
      <c r="Q505" s="23">
        <f t="shared" si="132"/>
        <v>0</v>
      </c>
      <c r="R505" s="23">
        <f t="shared" si="133"/>
        <v>0</v>
      </c>
      <c r="S505" s="27"/>
      <c r="T505" s="27"/>
      <c r="U505" s="27"/>
      <c r="V505" s="27"/>
      <c r="W505" s="27"/>
      <c r="X505" s="27"/>
      <c r="Y505" s="24"/>
    </row>
    <row r="506" spans="1:25" x14ac:dyDescent="0.25">
      <c r="A506" s="25"/>
      <c r="B506" s="26"/>
      <c r="C506" s="26"/>
      <c r="D506" s="27"/>
      <c r="E506" s="28" t="s">
        <v>17</v>
      </c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3"/>
      <c r="Q506" s="23"/>
      <c r="R506" s="23"/>
      <c r="S506" s="27"/>
      <c r="T506" s="27"/>
      <c r="U506" s="27"/>
      <c r="V506" s="27"/>
      <c r="W506" s="27"/>
      <c r="X506" s="27"/>
      <c r="Y506" s="24"/>
    </row>
    <row r="507" spans="1:25" ht="21" x14ac:dyDescent="0.25">
      <c r="A507" s="25"/>
      <c r="B507" s="26"/>
      <c r="C507" s="26"/>
      <c r="D507" s="27"/>
      <c r="E507" s="29" t="s">
        <v>360</v>
      </c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23">
        <f t="shared" si="132"/>
        <v>0</v>
      </c>
      <c r="Q507" s="23">
        <f t="shared" si="132"/>
        <v>0</v>
      </c>
      <c r="R507" s="23">
        <f t="shared" si="133"/>
        <v>0</v>
      </c>
      <c r="S507" s="30"/>
      <c r="T507" s="30"/>
      <c r="U507" s="30"/>
      <c r="V507" s="30"/>
      <c r="W507" s="30"/>
      <c r="X507" s="30"/>
      <c r="Y507" s="24"/>
    </row>
    <row r="508" spans="1:25" ht="21" x14ac:dyDescent="0.25">
      <c r="A508" s="25"/>
      <c r="B508" s="26"/>
      <c r="C508" s="26"/>
      <c r="D508" s="27"/>
      <c r="E508" s="28" t="s">
        <v>79</v>
      </c>
      <c r="F508" s="21" t="s">
        <v>80</v>
      </c>
      <c r="G508" s="27"/>
      <c r="H508" s="27"/>
      <c r="I508" s="27"/>
      <c r="J508" s="27"/>
      <c r="K508" s="27"/>
      <c r="L508" s="27"/>
      <c r="M508" s="27"/>
      <c r="N508" s="27"/>
      <c r="O508" s="27"/>
      <c r="P508" s="23">
        <f t="shared" si="132"/>
        <v>0</v>
      </c>
      <c r="Q508" s="23">
        <f t="shared" si="132"/>
        <v>0</v>
      </c>
      <c r="R508" s="23">
        <f t="shared" si="133"/>
        <v>0</v>
      </c>
      <c r="S508" s="27"/>
      <c r="T508" s="27"/>
      <c r="U508" s="27"/>
      <c r="V508" s="27"/>
      <c r="W508" s="27"/>
      <c r="X508" s="27"/>
      <c r="Y508" s="24"/>
    </row>
    <row r="509" spans="1:25" x14ac:dyDescent="0.25">
      <c r="A509" s="25"/>
      <c r="B509" s="26"/>
      <c r="C509" s="26"/>
      <c r="D509" s="27"/>
      <c r="E509" s="29" t="s">
        <v>361</v>
      </c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23">
        <f t="shared" si="132"/>
        <v>0</v>
      </c>
      <c r="Q509" s="23">
        <f t="shared" si="132"/>
        <v>0</v>
      </c>
      <c r="R509" s="23">
        <f t="shared" si="133"/>
        <v>0</v>
      </c>
      <c r="S509" s="30"/>
      <c r="T509" s="30"/>
      <c r="U509" s="30"/>
      <c r="V509" s="30"/>
      <c r="W509" s="30"/>
      <c r="X509" s="30"/>
      <c r="Y509" s="24"/>
    </row>
    <row r="510" spans="1:25" ht="21" x14ac:dyDescent="0.25">
      <c r="A510" s="25"/>
      <c r="B510" s="26"/>
      <c r="C510" s="26"/>
      <c r="D510" s="27"/>
      <c r="E510" s="28" t="s">
        <v>79</v>
      </c>
      <c r="F510" s="21" t="s">
        <v>80</v>
      </c>
      <c r="G510" s="27"/>
      <c r="H510" s="27"/>
      <c r="I510" s="27"/>
      <c r="J510" s="27"/>
      <c r="K510" s="27"/>
      <c r="L510" s="27"/>
      <c r="M510" s="27"/>
      <c r="N510" s="27"/>
      <c r="O510" s="27"/>
      <c r="P510" s="23">
        <f t="shared" si="132"/>
        <v>0</v>
      </c>
      <c r="Q510" s="23">
        <f t="shared" si="132"/>
        <v>0</v>
      </c>
      <c r="R510" s="23">
        <f t="shared" si="133"/>
        <v>0</v>
      </c>
      <c r="S510" s="27"/>
      <c r="T510" s="27"/>
      <c r="U510" s="27"/>
      <c r="V510" s="27"/>
      <c r="W510" s="27"/>
      <c r="X510" s="27"/>
      <c r="Y510" s="24"/>
    </row>
    <row r="511" spans="1:25" x14ac:dyDescent="0.25">
      <c r="A511" s="25"/>
      <c r="B511" s="26"/>
      <c r="C511" s="26"/>
      <c r="D511" s="27"/>
      <c r="E511" s="29" t="s">
        <v>362</v>
      </c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23">
        <f t="shared" si="132"/>
        <v>0</v>
      </c>
      <c r="Q511" s="23">
        <f t="shared" si="132"/>
        <v>0</v>
      </c>
      <c r="R511" s="23">
        <f t="shared" si="133"/>
        <v>0</v>
      </c>
      <c r="S511" s="30"/>
      <c r="T511" s="30"/>
      <c r="U511" s="30"/>
      <c r="V511" s="30"/>
      <c r="W511" s="30"/>
      <c r="X511" s="30"/>
      <c r="Y511" s="24"/>
    </row>
    <row r="512" spans="1:25" ht="21" x14ac:dyDescent="0.25">
      <c r="A512" s="25"/>
      <c r="B512" s="26"/>
      <c r="C512" s="26"/>
      <c r="D512" s="27"/>
      <c r="E512" s="28" t="s">
        <v>103</v>
      </c>
      <c r="F512" s="21" t="s">
        <v>104</v>
      </c>
      <c r="G512" s="27"/>
      <c r="H512" s="27"/>
      <c r="I512" s="27"/>
      <c r="J512" s="27"/>
      <c r="K512" s="27"/>
      <c r="L512" s="27"/>
      <c r="M512" s="27"/>
      <c r="N512" s="27"/>
      <c r="O512" s="27"/>
      <c r="P512" s="23">
        <f t="shared" si="132"/>
        <v>0</v>
      </c>
      <c r="Q512" s="23">
        <f t="shared" si="132"/>
        <v>0</v>
      </c>
      <c r="R512" s="23">
        <f t="shared" si="133"/>
        <v>0</v>
      </c>
      <c r="S512" s="27"/>
      <c r="T512" s="27"/>
      <c r="U512" s="27"/>
      <c r="V512" s="27"/>
      <c r="W512" s="27"/>
      <c r="X512" s="27"/>
      <c r="Y512" s="24"/>
    </row>
    <row r="513" spans="1:25" x14ac:dyDescent="0.25">
      <c r="A513" s="25"/>
      <c r="B513" s="26"/>
      <c r="C513" s="26"/>
      <c r="D513" s="27"/>
      <c r="E513" s="28" t="s">
        <v>94</v>
      </c>
      <c r="F513" s="21" t="s">
        <v>95</v>
      </c>
      <c r="G513" s="27"/>
      <c r="H513" s="27"/>
      <c r="I513" s="27"/>
      <c r="J513" s="27"/>
      <c r="K513" s="27"/>
      <c r="L513" s="27"/>
      <c r="M513" s="27"/>
      <c r="N513" s="27"/>
      <c r="O513" s="27"/>
      <c r="P513" s="23">
        <f t="shared" si="132"/>
        <v>0</v>
      </c>
      <c r="Q513" s="23">
        <f t="shared" si="132"/>
        <v>0</v>
      </c>
      <c r="R513" s="23">
        <f t="shared" si="133"/>
        <v>0</v>
      </c>
      <c r="S513" s="27"/>
      <c r="T513" s="27"/>
      <c r="U513" s="27"/>
      <c r="V513" s="27"/>
      <c r="W513" s="27"/>
      <c r="X513" s="27"/>
      <c r="Y513" s="24"/>
    </row>
    <row r="514" spans="1:25" ht="21" x14ac:dyDescent="0.25">
      <c r="A514" s="20" t="s">
        <v>363</v>
      </c>
      <c r="B514" s="21" t="s">
        <v>330</v>
      </c>
      <c r="C514" s="21" t="s">
        <v>160</v>
      </c>
      <c r="D514" s="21" t="s">
        <v>208</v>
      </c>
      <c r="E514" s="28" t="s">
        <v>364</v>
      </c>
      <c r="F514" s="27"/>
      <c r="G514" s="27">
        <f>H514+I514</f>
        <v>44900</v>
      </c>
      <c r="H514" s="27">
        <f>H516</f>
        <v>0</v>
      </c>
      <c r="I514" s="27">
        <f>I516</f>
        <v>44900</v>
      </c>
      <c r="J514" s="27">
        <f>K514+L514</f>
        <v>9007.7999999999993</v>
      </c>
      <c r="K514" s="27">
        <f>K516</f>
        <v>5000</v>
      </c>
      <c r="L514" s="27">
        <f>L516</f>
        <v>4007.8</v>
      </c>
      <c r="M514" s="27">
        <f>N514+O514</f>
        <v>0</v>
      </c>
      <c r="N514" s="27">
        <f>N516</f>
        <v>0</v>
      </c>
      <c r="O514" s="27">
        <f>O516</f>
        <v>0</v>
      </c>
      <c r="P514" s="23">
        <f t="shared" si="132"/>
        <v>-9007.7999999999993</v>
      </c>
      <c r="Q514" s="23">
        <f t="shared" si="132"/>
        <v>-5000</v>
      </c>
      <c r="R514" s="23">
        <f t="shared" si="133"/>
        <v>-4007.8</v>
      </c>
      <c r="S514" s="27">
        <f>T514+U514</f>
        <v>0</v>
      </c>
      <c r="T514" s="27">
        <f>T516</f>
        <v>0</v>
      </c>
      <c r="U514" s="27">
        <f>U516</f>
        <v>0</v>
      </c>
      <c r="V514" s="27">
        <f>W514+X514</f>
        <v>0</v>
      </c>
      <c r="W514" s="27">
        <f>W516</f>
        <v>0</v>
      </c>
      <c r="X514" s="27">
        <f>X516</f>
        <v>0</v>
      </c>
      <c r="Y514" s="24"/>
    </row>
    <row r="515" spans="1:25" x14ac:dyDescent="0.25">
      <c r="A515" s="25"/>
      <c r="B515" s="26"/>
      <c r="C515" s="26"/>
      <c r="D515" s="27"/>
      <c r="E515" s="28" t="s">
        <v>17</v>
      </c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3"/>
      <c r="Q515" s="23"/>
      <c r="R515" s="23"/>
      <c r="S515" s="27"/>
      <c r="T515" s="27"/>
      <c r="U515" s="27"/>
      <c r="V515" s="27"/>
      <c r="W515" s="27"/>
      <c r="X515" s="27"/>
      <c r="Y515" s="24"/>
    </row>
    <row r="516" spans="1:25" ht="21" x14ac:dyDescent="0.25">
      <c r="A516" s="25"/>
      <c r="B516" s="26"/>
      <c r="C516" s="26"/>
      <c r="D516" s="27"/>
      <c r="E516" s="29" t="s">
        <v>365</v>
      </c>
      <c r="F516" s="30"/>
      <c r="G516" s="27">
        <f t="shared" ref="G516:G523" si="138">H516+I516</f>
        <v>44900</v>
      </c>
      <c r="H516" s="30">
        <f>H519+H518</f>
        <v>0</v>
      </c>
      <c r="I516" s="30">
        <f>I519+I518+I520+I521+I522</f>
        <v>44900</v>
      </c>
      <c r="J516" s="27">
        <f t="shared" ref="J516:J523" si="139">K516+L516</f>
        <v>9007.7999999999993</v>
      </c>
      <c r="K516" s="30">
        <f>K519+K518</f>
        <v>5000</v>
      </c>
      <c r="L516" s="30">
        <f>L519+L518+L520+L521+L522</f>
        <v>4007.8</v>
      </c>
      <c r="M516" s="27">
        <f>N516+O516</f>
        <v>0</v>
      </c>
      <c r="N516" s="30">
        <f>N519+N518</f>
        <v>0</v>
      </c>
      <c r="O516" s="30">
        <f>O519+O518+O520+O521+O522</f>
        <v>0</v>
      </c>
      <c r="P516" s="23">
        <f t="shared" si="132"/>
        <v>-9007.7999999999993</v>
      </c>
      <c r="Q516" s="23">
        <f t="shared" si="132"/>
        <v>-5000</v>
      </c>
      <c r="R516" s="23">
        <f t="shared" si="133"/>
        <v>-4007.8</v>
      </c>
      <c r="S516" s="27">
        <f>T516+U516</f>
        <v>0</v>
      </c>
      <c r="T516" s="30">
        <f>T519+T518</f>
        <v>0</v>
      </c>
      <c r="U516" s="30">
        <f>U519+U518+U520+U521+U522</f>
        <v>0</v>
      </c>
      <c r="V516" s="27">
        <f>W516+X516</f>
        <v>0</v>
      </c>
      <c r="W516" s="30">
        <f>W519+W518</f>
        <v>0</v>
      </c>
      <c r="X516" s="30">
        <f>X519+X518+X520+X521+X522</f>
        <v>0</v>
      </c>
      <c r="Y516" s="24"/>
    </row>
    <row r="517" spans="1:25" x14ac:dyDescent="0.25">
      <c r="A517" s="25"/>
      <c r="B517" s="26"/>
      <c r="C517" s="26"/>
      <c r="D517" s="27"/>
      <c r="E517" s="28" t="s">
        <v>64</v>
      </c>
      <c r="F517" s="21" t="s">
        <v>65</v>
      </c>
      <c r="G517" s="27">
        <f t="shared" si="138"/>
        <v>0</v>
      </c>
      <c r="H517" s="27"/>
      <c r="I517" s="27"/>
      <c r="J517" s="27">
        <f t="shared" si="139"/>
        <v>0</v>
      </c>
      <c r="K517" s="27"/>
      <c r="L517" s="27"/>
      <c r="M517" s="27">
        <f>N517+O517</f>
        <v>0</v>
      </c>
      <c r="N517" s="27"/>
      <c r="O517" s="27"/>
      <c r="P517" s="23">
        <f t="shared" si="132"/>
        <v>0</v>
      </c>
      <c r="Q517" s="23">
        <f t="shared" si="132"/>
        <v>0</v>
      </c>
      <c r="R517" s="23">
        <f t="shared" si="133"/>
        <v>0</v>
      </c>
      <c r="S517" s="27">
        <f>T517+U517</f>
        <v>0</v>
      </c>
      <c r="T517" s="27"/>
      <c r="U517" s="27"/>
      <c r="V517" s="27">
        <f>W517+X517</f>
        <v>0</v>
      </c>
      <c r="W517" s="27"/>
      <c r="X517" s="27"/>
      <c r="Y517" s="24"/>
    </row>
    <row r="518" spans="1:25" x14ac:dyDescent="0.25">
      <c r="A518" s="25"/>
      <c r="B518" s="26"/>
      <c r="C518" s="26"/>
      <c r="D518" s="27"/>
      <c r="E518" s="28" t="s">
        <v>290</v>
      </c>
      <c r="F518" s="21">
        <v>4241</v>
      </c>
      <c r="G518" s="27">
        <f t="shared" si="138"/>
        <v>0</v>
      </c>
      <c r="H518" s="27">
        <v>0</v>
      </c>
      <c r="I518" s="27"/>
      <c r="J518" s="27">
        <f t="shared" si="139"/>
        <v>5000</v>
      </c>
      <c r="K518" s="27">
        <v>5000</v>
      </c>
      <c r="L518" s="27"/>
      <c r="M518" s="27">
        <f>N518+O518</f>
        <v>0</v>
      </c>
      <c r="N518" s="27">
        <v>0</v>
      </c>
      <c r="O518" s="27"/>
      <c r="P518" s="23">
        <f t="shared" si="132"/>
        <v>-5000</v>
      </c>
      <c r="Q518" s="23">
        <f>SUM(N518-K518)</f>
        <v>-5000</v>
      </c>
      <c r="R518" s="23">
        <f t="shared" si="133"/>
        <v>0</v>
      </c>
      <c r="S518" s="27">
        <f>T518+U518</f>
        <v>0</v>
      </c>
      <c r="T518" s="27">
        <v>0</v>
      </c>
      <c r="U518" s="27"/>
      <c r="V518" s="27">
        <f>W518+X518</f>
        <v>0</v>
      </c>
      <c r="W518" s="27">
        <v>0</v>
      </c>
      <c r="X518" s="27"/>
      <c r="Y518" s="24"/>
    </row>
    <row r="519" spans="1:25" ht="21" x14ac:dyDescent="0.25">
      <c r="A519" s="25"/>
      <c r="B519" s="26"/>
      <c r="C519" s="26"/>
      <c r="D519" s="27"/>
      <c r="E519" s="28" t="s">
        <v>99</v>
      </c>
      <c r="F519" s="21" t="s">
        <v>100</v>
      </c>
      <c r="G519" s="27">
        <f t="shared" si="138"/>
        <v>0</v>
      </c>
      <c r="H519" s="27"/>
      <c r="I519" s="27"/>
      <c r="J519" s="27">
        <f t="shared" si="139"/>
        <v>0</v>
      </c>
      <c r="K519" s="27"/>
      <c r="L519" s="27"/>
      <c r="M519" s="27">
        <f>N519+O519</f>
        <v>0</v>
      </c>
      <c r="N519" s="27"/>
      <c r="O519" s="27"/>
      <c r="P519" s="23">
        <f t="shared" si="132"/>
        <v>0</v>
      </c>
      <c r="Q519" s="23">
        <f t="shared" si="132"/>
        <v>0</v>
      </c>
      <c r="R519" s="23">
        <f t="shared" si="133"/>
        <v>0</v>
      </c>
      <c r="S519" s="27">
        <f>T519+U519</f>
        <v>0</v>
      </c>
      <c r="T519" s="27"/>
      <c r="U519" s="27"/>
      <c r="V519" s="27">
        <f>W519+X519</f>
        <v>0</v>
      </c>
      <c r="W519" s="27"/>
      <c r="X519" s="27"/>
      <c r="Y519" s="24"/>
    </row>
    <row r="520" spans="1:25" x14ac:dyDescent="0.25">
      <c r="A520" s="25"/>
      <c r="B520" s="26"/>
      <c r="C520" s="26"/>
      <c r="D520" s="27"/>
      <c r="E520" s="28" t="s">
        <v>101</v>
      </c>
      <c r="F520" s="21" t="s">
        <v>102</v>
      </c>
      <c r="G520" s="27">
        <f t="shared" si="138"/>
        <v>0</v>
      </c>
      <c r="H520" s="27"/>
      <c r="I520" s="27">
        <v>0</v>
      </c>
      <c r="J520" s="27">
        <f t="shared" si="139"/>
        <v>3617.8</v>
      </c>
      <c r="K520" s="27"/>
      <c r="L520" s="27">
        <v>3617.8</v>
      </c>
      <c r="M520" s="27"/>
      <c r="N520" s="27"/>
      <c r="O520" s="27">
        <v>0</v>
      </c>
      <c r="P520" s="23">
        <f>SUM(M520-J520)</f>
        <v>-3617.8</v>
      </c>
      <c r="Q520" s="23">
        <f t="shared" si="132"/>
        <v>0</v>
      </c>
      <c r="R520" s="23">
        <f>SUM(O520-L520)</f>
        <v>-3617.8</v>
      </c>
      <c r="S520" s="27"/>
      <c r="T520" s="27"/>
      <c r="U520" s="27">
        <v>0</v>
      </c>
      <c r="V520" s="27"/>
      <c r="W520" s="27"/>
      <c r="X520" s="27">
        <v>0</v>
      </c>
      <c r="Y520" s="24"/>
    </row>
    <row r="521" spans="1:25" x14ac:dyDescent="0.25">
      <c r="A521" s="25"/>
      <c r="B521" s="26"/>
      <c r="C521" s="26"/>
      <c r="D521" s="27"/>
      <c r="E521" s="28" t="s">
        <v>96</v>
      </c>
      <c r="F521" s="21" t="s">
        <v>97</v>
      </c>
      <c r="G521" s="27">
        <f t="shared" si="138"/>
        <v>950</v>
      </c>
      <c r="H521" s="27"/>
      <c r="I521" s="27">
        <v>950</v>
      </c>
      <c r="J521" s="27">
        <f t="shared" si="139"/>
        <v>390</v>
      </c>
      <c r="K521" s="27"/>
      <c r="L521" s="27">
        <v>390</v>
      </c>
      <c r="M521" s="27"/>
      <c r="N521" s="27"/>
      <c r="O521" s="27">
        <v>0</v>
      </c>
      <c r="P521" s="23">
        <f t="shared" si="132"/>
        <v>-390</v>
      </c>
      <c r="Q521" s="23">
        <f t="shared" si="132"/>
        <v>0</v>
      </c>
      <c r="R521" s="23">
        <f>SUM(O521-L521)</f>
        <v>-390</v>
      </c>
      <c r="S521" s="27"/>
      <c r="T521" s="27"/>
      <c r="U521" s="27">
        <v>0</v>
      </c>
      <c r="V521" s="27"/>
      <c r="W521" s="27"/>
      <c r="X521" s="27">
        <v>0</v>
      </c>
      <c r="Y521" s="24"/>
    </row>
    <row r="522" spans="1:25" x14ac:dyDescent="0.25">
      <c r="A522" s="25"/>
      <c r="B522" s="26"/>
      <c r="C522" s="26"/>
      <c r="D522" s="27"/>
      <c r="E522" s="29" t="s">
        <v>366</v>
      </c>
      <c r="F522" s="21"/>
      <c r="G522" s="27">
        <f>H522+I522</f>
        <v>43950</v>
      </c>
      <c r="H522" s="27"/>
      <c r="I522" s="27">
        <f>I523</f>
        <v>43950</v>
      </c>
      <c r="J522" s="27">
        <f t="shared" si="139"/>
        <v>0</v>
      </c>
      <c r="K522" s="27"/>
      <c r="L522" s="27">
        <f>L523</f>
        <v>0</v>
      </c>
      <c r="M522" s="27">
        <f>N522+O522</f>
        <v>0</v>
      </c>
      <c r="N522" s="27"/>
      <c r="O522" s="27">
        <f>O523</f>
        <v>0</v>
      </c>
      <c r="P522" s="23">
        <f t="shared" si="132"/>
        <v>0</v>
      </c>
      <c r="Q522" s="23">
        <f t="shared" si="132"/>
        <v>0</v>
      </c>
      <c r="R522" s="23">
        <f>SUM(O522-L522)</f>
        <v>0</v>
      </c>
      <c r="S522" s="27">
        <f>T522+U522</f>
        <v>0</v>
      </c>
      <c r="T522" s="27"/>
      <c r="U522" s="27">
        <f>U523</f>
        <v>0</v>
      </c>
      <c r="V522" s="27">
        <f>W522+X522</f>
        <v>0</v>
      </c>
      <c r="W522" s="27"/>
      <c r="X522" s="27">
        <f>X523</f>
        <v>0</v>
      </c>
      <c r="Y522" s="24"/>
    </row>
    <row r="523" spans="1:25" x14ac:dyDescent="0.25">
      <c r="A523" s="25"/>
      <c r="B523" s="26"/>
      <c r="C523" s="26"/>
      <c r="D523" s="27"/>
      <c r="E523" s="28" t="s">
        <v>94</v>
      </c>
      <c r="F523" s="21" t="s">
        <v>95</v>
      </c>
      <c r="G523" s="27">
        <f t="shared" si="138"/>
        <v>43950</v>
      </c>
      <c r="H523" s="27"/>
      <c r="I523" s="27">
        <v>43950</v>
      </c>
      <c r="J523" s="27">
        <f t="shared" si="139"/>
        <v>0</v>
      </c>
      <c r="K523" s="27"/>
      <c r="L523" s="27">
        <v>0</v>
      </c>
      <c r="M523" s="27">
        <f>N523+O523</f>
        <v>0</v>
      </c>
      <c r="N523" s="27"/>
      <c r="O523" s="27">
        <v>0</v>
      </c>
      <c r="P523" s="23">
        <f t="shared" si="132"/>
        <v>0</v>
      </c>
      <c r="Q523" s="23">
        <f t="shared" si="132"/>
        <v>0</v>
      </c>
      <c r="R523" s="23">
        <f>SUM(O523-L523)</f>
        <v>0</v>
      </c>
      <c r="S523" s="27">
        <f>T523+U523</f>
        <v>0</v>
      </c>
      <c r="T523" s="27"/>
      <c r="U523" s="27">
        <v>0</v>
      </c>
      <c r="V523" s="27">
        <f>W523+X523</f>
        <v>0</v>
      </c>
      <c r="W523" s="27"/>
      <c r="X523" s="27">
        <v>0</v>
      </c>
      <c r="Y523" s="24"/>
    </row>
    <row r="524" spans="1:25" ht="21" x14ac:dyDescent="0.25">
      <c r="A524" s="25" t="s">
        <v>367</v>
      </c>
      <c r="B524" s="26" t="s">
        <v>330</v>
      </c>
      <c r="C524" s="26" t="s">
        <v>165</v>
      </c>
      <c r="D524" s="27" t="s">
        <v>25</v>
      </c>
      <c r="E524" s="29" t="s">
        <v>368</v>
      </c>
      <c r="F524" s="30"/>
      <c r="G524" s="30">
        <f>G527</f>
        <v>2280.8000000000002</v>
      </c>
      <c r="H524" s="30">
        <v>0</v>
      </c>
      <c r="I524" s="30">
        <f>I527</f>
        <v>2280.8000000000002</v>
      </c>
      <c r="J524" s="30">
        <f>J527</f>
        <v>0</v>
      </c>
      <c r="K524" s="30">
        <v>0</v>
      </c>
      <c r="L524" s="30">
        <f>L527</f>
        <v>0</v>
      </c>
      <c r="M524" s="30">
        <f>M527</f>
        <v>0</v>
      </c>
      <c r="N524" s="30">
        <v>0</v>
      </c>
      <c r="O524" s="30">
        <f>O527</f>
        <v>0</v>
      </c>
      <c r="P524" s="23">
        <f t="shared" si="132"/>
        <v>0</v>
      </c>
      <c r="Q524" s="23">
        <f t="shared" si="132"/>
        <v>0</v>
      </c>
      <c r="R524" s="23">
        <f>SUM(O524-L524)</f>
        <v>0</v>
      </c>
      <c r="S524" s="30">
        <f>S527</f>
        <v>0</v>
      </c>
      <c r="T524" s="30">
        <v>0</v>
      </c>
      <c r="U524" s="30">
        <f>U527</f>
        <v>0</v>
      </c>
      <c r="V524" s="30">
        <f>V527</f>
        <v>0</v>
      </c>
      <c r="W524" s="30">
        <v>0</v>
      </c>
      <c r="X524" s="30">
        <f>X527</f>
        <v>0</v>
      </c>
      <c r="Y524" s="24"/>
    </row>
    <row r="525" spans="1:25" x14ac:dyDescent="0.25">
      <c r="A525" s="25"/>
      <c r="B525" s="26"/>
      <c r="C525" s="26"/>
      <c r="D525" s="27"/>
      <c r="E525" s="28" t="s">
        <v>30</v>
      </c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3"/>
      <c r="Q525" s="23"/>
      <c r="R525" s="23"/>
      <c r="S525" s="27"/>
      <c r="T525" s="27"/>
      <c r="U525" s="27"/>
      <c r="V525" s="27"/>
      <c r="W525" s="27"/>
      <c r="X525" s="27"/>
      <c r="Y525" s="24"/>
    </row>
    <row r="526" spans="1:25" ht="21" x14ac:dyDescent="0.25">
      <c r="A526" s="25"/>
      <c r="B526" s="26"/>
      <c r="C526" s="26"/>
      <c r="D526" s="27"/>
      <c r="E526" s="29" t="s">
        <v>369</v>
      </c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23">
        <f t="shared" si="132"/>
        <v>0</v>
      </c>
      <c r="Q526" s="23">
        <f t="shared" si="132"/>
        <v>0</v>
      </c>
      <c r="R526" s="23">
        <f t="shared" si="133"/>
        <v>0</v>
      </c>
      <c r="S526" s="30"/>
      <c r="T526" s="30"/>
      <c r="U526" s="30"/>
      <c r="V526" s="30"/>
      <c r="W526" s="30"/>
      <c r="X526" s="30"/>
      <c r="Y526" s="24"/>
    </row>
    <row r="527" spans="1:25" ht="20.25" customHeight="1" x14ac:dyDescent="0.25">
      <c r="A527" s="20">
        <v>2842</v>
      </c>
      <c r="B527" s="21" t="s">
        <v>330</v>
      </c>
      <c r="C527" s="21" t="s">
        <v>165</v>
      </c>
      <c r="D527" s="21">
        <v>2</v>
      </c>
      <c r="E527" s="38" t="s">
        <v>370</v>
      </c>
      <c r="F527" s="27"/>
      <c r="G527" s="27">
        <f>H527+I527</f>
        <v>2280.8000000000002</v>
      </c>
      <c r="H527" s="27">
        <v>0</v>
      </c>
      <c r="I527" s="27">
        <f>I528+I529</f>
        <v>2280.8000000000002</v>
      </c>
      <c r="J527" s="27">
        <f>K527+L527</f>
        <v>0</v>
      </c>
      <c r="K527" s="27">
        <v>0</v>
      </c>
      <c r="L527" s="27">
        <v>0</v>
      </c>
      <c r="M527" s="27">
        <f>N527+O527</f>
        <v>0</v>
      </c>
      <c r="N527" s="27">
        <v>0</v>
      </c>
      <c r="O527" s="27">
        <v>0</v>
      </c>
      <c r="P527" s="23">
        <f t="shared" si="132"/>
        <v>0</v>
      </c>
      <c r="Q527" s="23">
        <f t="shared" si="132"/>
        <v>0</v>
      </c>
      <c r="R527" s="23">
        <f t="shared" si="133"/>
        <v>0</v>
      </c>
      <c r="S527" s="27">
        <f>T527+U527</f>
        <v>0</v>
      </c>
      <c r="T527" s="27">
        <v>0</v>
      </c>
      <c r="U527" s="27">
        <v>0</v>
      </c>
      <c r="V527" s="27">
        <f>W527+X527</f>
        <v>0</v>
      </c>
      <c r="W527" s="27">
        <v>0</v>
      </c>
      <c r="X527" s="27">
        <v>0</v>
      </c>
      <c r="Y527" s="24"/>
    </row>
    <row r="528" spans="1:25" ht="21" x14ac:dyDescent="0.25">
      <c r="A528" s="20"/>
      <c r="B528" s="21"/>
      <c r="C528" s="21"/>
      <c r="D528" s="21"/>
      <c r="E528" s="28" t="s">
        <v>103</v>
      </c>
      <c r="F528" s="21" t="s">
        <v>104</v>
      </c>
      <c r="G528" s="27">
        <f>H528+I528</f>
        <v>2280.8000000000002</v>
      </c>
      <c r="H528" s="27">
        <v>0</v>
      </c>
      <c r="I528" s="27">
        <v>2280.8000000000002</v>
      </c>
      <c r="J528" s="27">
        <f>K528+L528</f>
        <v>0</v>
      </c>
      <c r="K528" s="27">
        <v>0</v>
      </c>
      <c r="L528" s="27">
        <v>0</v>
      </c>
      <c r="M528" s="27">
        <f>N528+O528</f>
        <v>0</v>
      </c>
      <c r="N528" s="27">
        <v>0</v>
      </c>
      <c r="O528" s="27">
        <v>0</v>
      </c>
      <c r="P528" s="23">
        <f t="shared" ref="P528:Q592" si="140">SUM(M528-J528)</f>
        <v>0</v>
      </c>
      <c r="Q528" s="23">
        <f t="shared" si="140"/>
        <v>0</v>
      </c>
      <c r="R528" s="23">
        <f t="shared" ref="R528:R593" si="141">SUM(O528-L528)</f>
        <v>0</v>
      </c>
      <c r="S528" s="27">
        <f>T528+U528</f>
        <v>0</v>
      </c>
      <c r="T528" s="27">
        <v>0</v>
      </c>
      <c r="U528" s="27">
        <v>0</v>
      </c>
      <c r="V528" s="27">
        <f>W528+X528</f>
        <v>0</v>
      </c>
      <c r="W528" s="27">
        <v>0</v>
      </c>
      <c r="X528" s="27">
        <v>0</v>
      </c>
      <c r="Y528" s="24"/>
    </row>
    <row r="529" spans="1:25" x14ac:dyDescent="0.25">
      <c r="A529" s="20"/>
      <c r="B529" s="21"/>
      <c r="C529" s="21"/>
      <c r="D529" s="21"/>
      <c r="E529" s="28" t="s">
        <v>96</v>
      </c>
      <c r="F529" s="21" t="s">
        <v>97</v>
      </c>
      <c r="G529" s="27">
        <f>H529+I529</f>
        <v>0</v>
      </c>
      <c r="H529" s="27">
        <v>0</v>
      </c>
      <c r="I529" s="27"/>
      <c r="J529" s="27">
        <f>K529+L529</f>
        <v>0</v>
      </c>
      <c r="K529" s="27">
        <v>0</v>
      </c>
      <c r="L529" s="27"/>
      <c r="M529" s="27">
        <f>N529+O529</f>
        <v>0</v>
      </c>
      <c r="N529" s="27">
        <v>0</v>
      </c>
      <c r="O529" s="27"/>
      <c r="P529" s="23">
        <f t="shared" si="140"/>
        <v>0</v>
      </c>
      <c r="Q529" s="23">
        <f t="shared" si="140"/>
        <v>0</v>
      </c>
      <c r="R529" s="23">
        <f t="shared" si="141"/>
        <v>0</v>
      </c>
      <c r="S529" s="27">
        <f>T529+U529</f>
        <v>0</v>
      </c>
      <c r="T529" s="27">
        <v>0</v>
      </c>
      <c r="U529" s="27"/>
      <c r="V529" s="27">
        <f>W529+X529</f>
        <v>0</v>
      </c>
      <c r="W529" s="27">
        <v>0</v>
      </c>
      <c r="X529" s="27"/>
      <c r="Y529" s="24"/>
    </row>
    <row r="530" spans="1:25" ht="21" x14ac:dyDescent="0.25">
      <c r="A530" s="20">
        <v>2860</v>
      </c>
      <c r="B530" s="21" t="s">
        <v>330</v>
      </c>
      <c r="C530" s="21">
        <v>6</v>
      </c>
      <c r="D530" s="21">
        <v>0</v>
      </c>
      <c r="E530" s="23" t="s">
        <v>371</v>
      </c>
      <c r="F530" s="42"/>
      <c r="G530" s="33">
        <f t="shared" ref="G530:O530" si="142">G532</f>
        <v>408047.4</v>
      </c>
      <c r="H530" s="33">
        <f t="shared" si="142"/>
        <v>1400</v>
      </c>
      <c r="I530" s="33">
        <f t="shared" si="142"/>
        <v>406647.4</v>
      </c>
      <c r="J530" s="33">
        <f t="shared" si="142"/>
        <v>241645.6</v>
      </c>
      <c r="K530" s="33">
        <f t="shared" si="142"/>
        <v>2670</v>
      </c>
      <c r="L530" s="33">
        <f t="shared" si="142"/>
        <v>238975.6</v>
      </c>
      <c r="M530" s="33">
        <f t="shared" si="142"/>
        <v>1500</v>
      </c>
      <c r="N530" s="33">
        <f t="shared" si="142"/>
        <v>1500</v>
      </c>
      <c r="O530" s="33">
        <f t="shared" si="142"/>
        <v>0</v>
      </c>
      <c r="P530" s="23">
        <f t="shared" si="140"/>
        <v>-240145.6</v>
      </c>
      <c r="Q530" s="23">
        <f t="shared" si="140"/>
        <v>-1170</v>
      </c>
      <c r="R530" s="23">
        <f t="shared" si="141"/>
        <v>-238975.6</v>
      </c>
      <c r="S530" s="33">
        <f t="shared" ref="S530:X530" si="143">S532</f>
        <v>1500</v>
      </c>
      <c r="T530" s="33">
        <f t="shared" si="143"/>
        <v>1500</v>
      </c>
      <c r="U530" s="33">
        <f t="shared" si="143"/>
        <v>0</v>
      </c>
      <c r="V530" s="33">
        <f t="shared" si="143"/>
        <v>1500</v>
      </c>
      <c r="W530" s="33">
        <f t="shared" si="143"/>
        <v>1500</v>
      </c>
      <c r="X530" s="33">
        <f t="shared" si="143"/>
        <v>0</v>
      </c>
      <c r="Y530" s="24"/>
    </row>
    <row r="531" spans="1:25" x14ac:dyDescent="0.25">
      <c r="A531" s="20"/>
      <c r="B531" s="21"/>
      <c r="C531" s="21"/>
      <c r="D531" s="21"/>
      <c r="E531" s="28" t="s">
        <v>17</v>
      </c>
      <c r="F531" s="21"/>
      <c r="G531" s="27"/>
      <c r="H531" s="27"/>
      <c r="I531" s="27"/>
      <c r="J531" s="27"/>
      <c r="K531" s="27"/>
      <c r="L531" s="27"/>
      <c r="M531" s="27"/>
      <c r="N531" s="27"/>
      <c r="O531" s="27"/>
      <c r="P531" s="23"/>
      <c r="Q531" s="23"/>
      <c r="R531" s="23"/>
      <c r="S531" s="27"/>
      <c r="T531" s="27"/>
      <c r="U531" s="27"/>
      <c r="V531" s="27"/>
      <c r="W531" s="27"/>
      <c r="X531" s="27"/>
      <c r="Y531" s="24"/>
    </row>
    <row r="532" spans="1:25" x14ac:dyDescent="0.25">
      <c r="A532" s="25">
        <v>2861</v>
      </c>
      <c r="B532" s="21" t="s">
        <v>330</v>
      </c>
      <c r="C532" s="26">
        <v>6</v>
      </c>
      <c r="D532" s="36">
        <v>1</v>
      </c>
      <c r="E532" s="28" t="s">
        <v>372</v>
      </c>
      <c r="F532" s="27"/>
      <c r="G532" s="27">
        <f t="shared" ref="G532:G539" si="144">H532+I532</f>
        <v>408047.4</v>
      </c>
      <c r="H532" s="27">
        <f>SUM(H533:H534)</f>
        <v>1400</v>
      </c>
      <c r="I532" s="27">
        <f>SUM(I535:I539)</f>
        <v>406647.4</v>
      </c>
      <c r="J532" s="27">
        <f t="shared" ref="J532:J541" si="145">K532+L532</f>
        <v>241645.6</v>
      </c>
      <c r="K532" s="27">
        <f>SUM(K533:K541)</f>
        <v>2670</v>
      </c>
      <c r="L532" s="27">
        <f>SUM(L535:L539)</f>
        <v>238975.6</v>
      </c>
      <c r="M532" s="27">
        <f t="shared" ref="M532:M539" si="146">N532+O532</f>
        <v>1500</v>
      </c>
      <c r="N532" s="27">
        <f>SUM(N533:N534)</f>
        <v>1500</v>
      </c>
      <c r="O532" s="27">
        <f>SUM(O535:O539)</f>
        <v>0</v>
      </c>
      <c r="P532" s="23">
        <f t="shared" si="140"/>
        <v>-240145.6</v>
      </c>
      <c r="Q532" s="23">
        <f t="shared" si="140"/>
        <v>-1170</v>
      </c>
      <c r="R532" s="23">
        <f t="shared" si="141"/>
        <v>-238975.6</v>
      </c>
      <c r="S532" s="27">
        <f t="shared" ref="S532:S539" si="147">T532+U532</f>
        <v>1500</v>
      </c>
      <c r="T532" s="27">
        <f>SUM(T533:T534)</f>
        <v>1500</v>
      </c>
      <c r="U532" s="27">
        <f>SUM(U535:U539)</f>
        <v>0</v>
      </c>
      <c r="V532" s="27">
        <f t="shared" ref="V532:V539" si="148">W532+X532</f>
        <v>1500</v>
      </c>
      <c r="W532" s="27">
        <f>SUM(W533:W534)</f>
        <v>1500</v>
      </c>
      <c r="X532" s="27">
        <f>SUM(X535:X539)</f>
        <v>0</v>
      </c>
      <c r="Y532" s="24"/>
    </row>
    <row r="533" spans="1:25" ht="21" x14ac:dyDescent="0.25">
      <c r="A533" s="25"/>
      <c r="B533" s="21"/>
      <c r="C533" s="26"/>
      <c r="D533" s="36"/>
      <c r="E533" s="28" t="s">
        <v>99</v>
      </c>
      <c r="F533" s="36">
        <v>4251</v>
      </c>
      <c r="G533" s="27">
        <f t="shared" si="144"/>
        <v>900</v>
      </c>
      <c r="H533" s="27">
        <v>900</v>
      </c>
      <c r="I533" s="27"/>
      <c r="J533" s="27">
        <f t="shared" si="145"/>
        <v>0</v>
      </c>
      <c r="K533" s="27">
        <v>0</v>
      </c>
      <c r="L533" s="27"/>
      <c r="M533" s="27">
        <f t="shared" si="146"/>
        <v>1000</v>
      </c>
      <c r="N533" s="27">
        <v>1000</v>
      </c>
      <c r="O533" s="27"/>
      <c r="P533" s="23">
        <f t="shared" si="140"/>
        <v>1000</v>
      </c>
      <c r="Q533" s="23">
        <f t="shared" si="140"/>
        <v>1000</v>
      </c>
      <c r="R533" s="23">
        <f t="shared" si="141"/>
        <v>0</v>
      </c>
      <c r="S533" s="27">
        <f t="shared" si="147"/>
        <v>1000</v>
      </c>
      <c r="T533" s="27">
        <v>1000</v>
      </c>
      <c r="U533" s="27"/>
      <c r="V533" s="27">
        <f t="shared" si="148"/>
        <v>1000</v>
      </c>
      <c r="W533" s="27">
        <v>1000</v>
      </c>
      <c r="X533" s="27"/>
      <c r="Y533" s="24"/>
    </row>
    <row r="534" spans="1:25" ht="21" x14ac:dyDescent="0.25">
      <c r="A534" s="25"/>
      <c r="B534" s="21"/>
      <c r="C534" s="26"/>
      <c r="D534" s="36"/>
      <c r="E534" s="28" t="s">
        <v>68</v>
      </c>
      <c r="F534" s="36">
        <v>4252</v>
      </c>
      <c r="G534" s="27">
        <f t="shared" si="144"/>
        <v>500</v>
      </c>
      <c r="H534" s="27">
        <v>500</v>
      </c>
      <c r="I534" s="27"/>
      <c r="J534" s="27">
        <f t="shared" si="145"/>
        <v>800</v>
      </c>
      <c r="K534" s="27">
        <v>800</v>
      </c>
      <c r="L534" s="27"/>
      <c r="M534" s="27">
        <f t="shared" si="146"/>
        <v>500</v>
      </c>
      <c r="N534" s="27">
        <v>500</v>
      </c>
      <c r="O534" s="27"/>
      <c r="P534" s="23">
        <f t="shared" si="140"/>
        <v>-300</v>
      </c>
      <c r="Q534" s="23">
        <f t="shared" si="140"/>
        <v>-300</v>
      </c>
      <c r="R534" s="23">
        <f t="shared" si="141"/>
        <v>0</v>
      </c>
      <c r="S534" s="27">
        <f t="shared" si="147"/>
        <v>500</v>
      </c>
      <c r="T534" s="27">
        <v>500</v>
      </c>
      <c r="U534" s="27"/>
      <c r="V534" s="27">
        <f t="shared" si="148"/>
        <v>500</v>
      </c>
      <c r="W534" s="27">
        <v>500</v>
      </c>
      <c r="X534" s="27"/>
      <c r="Y534" s="24"/>
    </row>
    <row r="535" spans="1:25" x14ac:dyDescent="0.25">
      <c r="A535" s="25"/>
      <c r="B535" s="21"/>
      <c r="C535" s="26"/>
      <c r="D535" s="36"/>
      <c r="E535" s="28" t="s">
        <v>101</v>
      </c>
      <c r="F535" s="21" t="s">
        <v>102</v>
      </c>
      <c r="G535" s="27">
        <f t="shared" si="144"/>
        <v>133904.4</v>
      </c>
      <c r="H535" s="27"/>
      <c r="I535" s="27">
        <v>133904.4</v>
      </c>
      <c r="J535" s="27">
        <f t="shared" si="145"/>
        <v>224462.6</v>
      </c>
      <c r="K535" s="27"/>
      <c r="L535" s="27">
        <v>224462.6</v>
      </c>
      <c r="M535" s="27">
        <f t="shared" si="146"/>
        <v>0</v>
      </c>
      <c r="N535" s="27"/>
      <c r="O535" s="27">
        <v>0</v>
      </c>
      <c r="P535" s="23">
        <f t="shared" si="140"/>
        <v>-224462.6</v>
      </c>
      <c r="Q535" s="23">
        <f t="shared" si="140"/>
        <v>0</v>
      </c>
      <c r="R535" s="23">
        <f t="shared" si="141"/>
        <v>-224462.6</v>
      </c>
      <c r="S535" s="27">
        <f t="shared" si="147"/>
        <v>0</v>
      </c>
      <c r="T535" s="27"/>
      <c r="U535" s="27">
        <v>0</v>
      </c>
      <c r="V535" s="27">
        <f t="shared" si="148"/>
        <v>0</v>
      </c>
      <c r="W535" s="27"/>
      <c r="X535" s="27">
        <v>0</v>
      </c>
      <c r="Y535" s="24"/>
    </row>
    <row r="536" spans="1:25" ht="21" x14ac:dyDescent="0.25">
      <c r="A536" s="25"/>
      <c r="B536" s="21"/>
      <c r="C536" s="26"/>
      <c r="D536" s="36"/>
      <c r="E536" s="28" t="s">
        <v>103</v>
      </c>
      <c r="F536" s="21">
        <v>5113</v>
      </c>
      <c r="G536" s="27">
        <f t="shared" si="144"/>
        <v>1589</v>
      </c>
      <c r="H536" s="27"/>
      <c r="I536" s="27">
        <v>1589</v>
      </c>
      <c r="J536" s="27">
        <f t="shared" si="145"/>
        <v>0</v>
      </c>
      <c r="K536" s="27"/>
      <c r="L536" s="27">
        <v>0</v>
      </c>
      <c r="M536" s="27">
        <f t="shared" si="146"/>
        <v>0</v>
      </c>
      <c r="N536" s="27"/>
      <c r="O536" s="27">
        <v>0</v>
      </c>
      <c r="P536" s="23">
        <f t="shared" si="140"/>
        <v>0</v>
      </c>
      <c r="Q536" s="23">
        <f t="shared" si="140"/>
        <v>0</v>
      </c>
      <c r="R536" s="23">
        <f t="shared" si="141"/>
        <v>0</v>
      </c>
      <c r="S536" s="27">
        <f t="shared" si="147"/>
        <v>0</v>
      </c>
      <c r="T536" s="27"/>
      <c r="U536" s="27">
        <v>0</v>
      </c>
      <c r="V536" s="27">
        <f t="shared" si="148"/>
        <v>0</v>
      </c>
      <c r="W536" s="27"/>
      <c r="X536" s="27">
        <v>0</v>
      </c>
      <c r="Y536" s="24"/>
    </row>
    <row r="537" spans="1:25" x14ac:dyDescent="0.25">
      <c r="A537" s="25"/>
      <c r="B537" s="21"/>
      <c r="C537" s="26"/>
      <c r="D537" s="36"/>
      <c r="E537" s="28" t="s">
        <v>94</v>
      </c>
      <c r="F537" s="21">
        <v>5129</v>
      </c>
      <c r="G537" s="27">
        <f t="shared" si="144"/>
        <v>270900</v>
      </c>
      <c r="H537" s="27"/>
      <c r="I537" s="27">
        <v>270900</v>
      </c>
      <c r="J537" s="27">
        <f t="shared" si="145"/>
        <v>3450</v>
      </c>
      <c r="K537" s="27"/>
      <c r="L537" s="27">
        <v>3450</v>
      </c>
      <c r="M537" s="27">
        <f t="shared" si="146"/>
        <v>0</v>
      </c>
      <c r="N537" s="27"/>
      <c r="O537" s="27">
        <v>0</v>
      </c>
      <c r="P537" s="23">
        <f t="shared" si="140"/>
        <v>-3450</v>
      </c>
      <c r="Q537" s="23">
        <f t="shared" si="140"/>
        <v>0</v>
      </c>
      <c r="R537" s="23">
        <f t="shared" si="141"/>
        <v>-3450</v>
      </c>
      <c r="S537" s="27">
        <f t="shared" si="147"/>
        <v>0</v>
      </c>
      <c r="T537" s="27"/>
      <c r="U537" s="27">
        <v>0</v>
      </c>
      <c r="V537" s="27">
        <f t="shared" si="148"/>
        <v>0</v>
      </c>
      <c r="W537" s="27"/>
      <c r="X537" s="27">
        <v>0</v>
      </c>
      <c r="Y537" s="24"/>
    </row>
    <row r="538" spans="1:25" x14ac:dyDescent="0.25">
      <c r="A538" s="25"/>
      <c r="B538" s="21"/>
      <c r="C538" s="26"/>
      <c r="D538" s="36"/>
      <c r="E538" s="28" t="s">
        <v>96</v>
      </c>
      <c r="F538" s="21" t="s">
        <v>97</v>
      </c>
      <c r="G538" s="27">
        <f t="shared" si="144"/>
        <v>254</v>
      </c>
      <c r="H538" s="27"/>
      <c r="I538" s="27">
        <v>254</v>
      </c>
      <c r="J538" s="27">
        <f t="shared" si="145"/>
        <v>11063</v>
      </c>
      <c r="K538" s="27"/>
      <c r="L538" s="27">
        <v>11063</v>
      </c>
      <c r="M538" s="27">
        <f t="shared" si="146"/>
        <v>0</v>
      </c>
      <c r="N538" s="27"/>
      <c r="O538" s="27">
        <v>0</v>
      </c>
      <c r="P538" s="23">
        <f t="shared" si="140"/>
        <v>-11063</v>
      </c>
      <c r="Q538" s="23">
        <f t="shared" si="140"/>
        <v>0</v>
      </c>
      <c r="R538" s="23">
        <f t="shared" si="141"/>
        <v>-11063</v>
      </c>
      <c r="S538" s="27">
        <f t="shared" si="147"/>
        <v>0</v>
      </c>
      <c r="T538" s="27"/>
      <c r="U538" s="27">
        <v>0</v>
      </c>
      <c r="V538" s="27">
        <f t="shared" si="148"/>
        <v>0</v>
      </c>
      <c r="W538" s="27"/>
      <c r="X538" s="27">
        <v>0</v>
      </c>
      <c r="Y538" s="24"/>
    </row>
    <row r="539" spans="1:25" x14ac:dyDescent="0.25">
      <c r="A539" s="25"/>
      <c r="B539" s="26"/>
      <c r="C539" s="26"/>
      <c r="D539" s="27"/>
      <c r="E539" s="28" t="s">
        <v>64</v>
      </c>
      <c r="F539" s="21" t="s">
        <v>65</v>
      </c>
      <c r="G539" s="27">
        <f t="shared" si="144"/>
        <v>0</v>
      </c>
      <c r="H539" s="27"/>
      <c r="I539" s="27"/>
      <c r="J539" s="27">
        <f t="shared" si="145"/>
        <v>1500</v>
      </c>
      <c r="K539" s="27">
        <v>1500</v>
      </c>
      <c r="L539" s="27"/>
      <c r="M539" s="27">
        <f t="shared" si="146"/>
        <v>0</v>
      </c>
      <c r="N539" s="27"/>
      <c r="O539" s="27"/>
      <c r="P539" s="23">
        <f t="shared" si="140"/>
        <v>-1500</v>
      </c>
      <c r="Q539" s="23">
        <f t="shared" si="140"/>
        <v>-1500</v>
      </c>
      <c r="R539" s="23">
        <f t="shared" si="141"/>
        <v>0</v>
      </c>
      <c r="S539" s="27">
        <f t="shared" si="147"/>
        <v>0</v>
      </c>
      <c r="T539" s="27"/>
      <c r="U539" s="27"/>
      <c r="V539" s="27">
        <f t="shared" si="148"/>
        <v>0</v>
      </c>
      <c r="W539" s="27"/>
      <c r="X539" s="27"/>
      <c r="Y539" s="24"/>
    </row>
    <row r="540" spans="1:25" x14ac:dyDescent="0.25">
      <c r="A540" s="25"/>
      <c r="B540" s="26"/>
      <c r="C540" s="26"/>
      <c r="D540" s="27"/>
      <c r="E540" s="41" t="s">
        <v>373</v>
      </c>
      <c r="F540" s="21">
        <v>4262</v>
      </c>
      <c r="G540" s="27"/>
      <c r="H540" s="27"/>
      <c r="I540" s="27"/>
      <c r="J540" s="27">
        <f t="shared" si="145"/>
        <v>100</v>
      </c>
      <c r="K540" s="27">
        <v>100</v>
      </c>
      <c r="L540" s="27"/>
      <c r="M540" s="27"/>
      <c r="N540" s="27"/>
      <c r="O540" s="27"/>
      <c r="P540" s="23">
        <f t="shared" si="140"/>
        <v>-100</v>
      </c>
      <c r="Q540" s="23">
        <f t="shared" si="140"/>
        <v>-100</v>
      </c>
      <c r="R540" s="23">
        <f t="shared" si="141"/>
        <v>0</v>
      </c>
      <c r="S540" s="27"/>
      <c r="T540" s="27"/>
      <c r="U540" s="27"/>
      <c r="V540" s="27"/>
      <c r="W540" s="27"/>
      <c r="X540" s="27"/>
      <c r="Y540" s="24"/>
    </row>
    <row r="541" spans="1:25" x14ac:dyDescent="0.25">
      <c r="A541" s="25"/>
      <c r="B541" s="26"/>
      <c r="C541" s="26"/>
      <c r="D541" s="27"/>
      <c r="E541" s="41" t="s">
        <v>374</v>
      </c>
      <c r="F541" s="21">
        <v>4269</v>
      </c>
      <c r="G541" s="27"/>
      <c r="H541" s="27"/>
      <c r="I541" s="27"/>
      <c r="J541" s="27">
        <f t="shared" si="145"/>
        <v>270</v>
      </c>
      <c r="K541" s="27">
        <v>270</v>
      </c>
      <c r="L541" s="27"/>
      <c r="M541" s="27"/>
      <c r="N541" s="27"/>
      <c r="O541" s="27"/>
      <c r="P541" s="23">
        <f t="shared" si="140"/>
        <v>-270</v>
      </c>
      <c r="Q541" s="23">
        <f t="shared" si="140"/>
        <v>-270</v>
      </c>
      <c r="R541" s="23">
        <f t="shared" si="141"/>
        <v>0</v>
      </c>
      <c r="S541" s="27"/>
      <c r="T541" s="27"/>
      <c r="U541" s="27"/>
      <c r="V541" s="27"/>
      <c r="W541" s="27"/>
      <c r="X541" s="27"/>
      <c r="Y541" s="24"/>
    </row>
    <row r="542" spans="1:25" x14ac:dyDescent="0.25">
      <c r="A542" s="20" t="s">
        <v>375</v>
      </c>
      <c r="B542" s="21" t="s">
        <v>330</v>
      </c>
      <c r="C542" s="21" t="s">
        <v>165</v>
      </c>
      <c r="D542" s="21" t="s">
        <v>106</v>
      </c>
      <c r="E542" s="28" t="s">
        <v>376</v>
      </c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3">
        <f t="shared" si="140"/>
        <v>0</v>
      </c>
      <c r="Q542" s="23">
        <f t="shared" si="140"/>
        <v>0</v>
      </c>
      <c r="R542" s="23">
        <f t="shared" si="141"/>
        <v>0</v>
      </c>
      <c r="S542" s="27"/>
      <c r="T542" s="27"/>
      <c r="U542" s="27"/>
      <c r="V542" s="27"/>
      <c r="W542" s="27"/>
      <c r="X542" s="27"/>
      <c r="Y542" s="24"/>
    </row>
    <row r="543" spans="1:25" x14ac:dyDescent="0.25">
      <c r="A543" s="25"/>
      <c r="B543" s="26"/>
      <c r="C543" s="26"/>
      <c r="D543" s="27"/>
      <c r="E543" s="28" t="s">
        <v>17</v>
      </c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3"/>
      <c r="Q543" s="23"/>
      <c r="R543" s="23"/>
      <c r="S543" s="27"/>
      <c r="T543" s="27"/>
      <c r="U543" s="27"/>
      <c r="V543" s="27"/>
      <c r="W543" s="27"/>
      <c r="X543" s="27"/>
      <c r="Y543" s="24"/>
    </row>
    <row r="544" spans="1:25" x14ac:dyDescent="0.25">
      <c r="A544" s="25"/>
      <c r="B544" s="26"/>
      <c r="C544" s="26"/>
      <c r="D544" s="27"/>
      <c r="E544" s="29" t="s">
        <v>377</v>
      </c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23">
        <f t="shared" ref="P544:Q607" si="149">SUM(M544-J544)</f>
        <v>0</v>
      </c>
      <c r="Q544" s="23">
        <f t="shared" si="140"/>
        <v>0</v>
      </c>
      <c r="R544" s="23">
        <f t="shared" si="141"/>
        <v>0</v>
      </c>
      <c r="S544" s="30"/>
      <c r="T544" s="30"/>
      <c r="U544" s="30"/>
      <c r="V544" s="30"/>
      <c r="W544" s="30"/>
      <c r="X544" s="30"/>
      <c r="Y544" s="24"/>
    </row>
    <row r="545" spans="1:25" ht="21" x14ac:dyDescent="0.25">
      <c r="A545" s="25"/>
      <c r="B545" s="26"/>
      <c r="C545" s="26"/>
      <c r="D545" s="27"/>
      <c r="E545" s="28" t="s">
        <v>227</v>
      </c>
      <c r="F545" s="21" t="s">
        <v>228</v>
      </c>
      <c r="G545" s="27"/>
      <c r="H545" s="27"/>
      <c r="I545" s="27"/>
      <c r="J545" s="27"/>
      <c r="K545" s="27"/>
      <c r="L545" s="27"/>
      <c r="M545" s="27"/>
      <c r="N545" s="27"/>
      <c r="O545" s="27"/>
      <c r="P545" s="23">
        <f t="shared" si="149"/>
        <v>0</v>
      </c>
      <c r="Q545" s="23">
        <f t="shared" si="140"/>
        <v>0</v>
      </c>
      <c r="R545" s="23">
        <f t="shared" si="141"/>
        <v>0</v>
      </c>
      <c r="S545" s="27"/>
      <c r="T545" s="27"/>
      <c r="U545" s="27"/>
      <c r="V545" s="27"/>
      <c r="W545" s="27"/>
      <c r="X545" s="27"/>
      <c r="Y545" s="24"/>
    </row>
    <row r="546" spans="1:25" x14ac:dyDescent="0.25">
      <c r="A546" s="25" t="s">
        <v>378</v>
      </c>
      <c r="B546" s="26" t="s">
        <v>379</v>
      </c>
      <c r="C546" s="26" t="s">
        <v>25</v>
      </c>
      <c r="D546" s="27" t="s">
        <v>25</v>
      </c>
      <c r="E546" s="29" t="s">
        <v>380</v>
      </c>
      <c r="F546" s="30"/>
      <c r="G546" s="30">
        <f>H546+I546</f>
        <v>983980.60000000009</v>
      </c>
      <c r="H546" s="30">
        <f>H548+H575+H582+H586+H590</f>
        <v>760086.20000000007</v>
      </c>
      <c r="I546" s="30">
        <f>I548+I575+I582+I586+I590</f>
        <v>223894.39999999999</v>
      </c>
      <c r="J546" s="30">
        <f>K546+L546</f>
        <v>999580.79999999993</v>
      </c>
      <c r="K546" s="30">
        <f>K548+K575+K582+K586+K590</f>
        <v>828852.7</v>
      </c>
      <c r="L546" s="30">
        <f>L548+L575+L582+L586+L590</f>
        <v>170728.09999999998</v>
      </c>
      <c r="M546" s="30">
        <f>N546+O546</f>
        <v>1011400</v>
      </c>
      <c r="N546" s="30">
        <f>N548+N575+N582+N586+N590</f>
        <v>801400</v>
      </c>
      <c r="O546" s="30">
        <f>O548+O575+O582+O586+O590</f>
        <v>210000</v>
      </c>
      <c r="P546" s="23">
        <f t="shared" si="149"/>
        <v>11819.20000000007</v>
      </c>
      <c r="Q546" s="23">
        <f t="shared" si="140"/>
        <v>-27452.699999999953</v>
      </c>
      <c r="R546" s="23">
        <f t="shared" si="141"/>
        <v>39271.900000000023</v>
      </c>
      <c r="S546" s="30">
        <f>T546+U546</f>
        <v>1001400</v>
      </c>
      <c r="T546" s="30">
        <f>T548+T575+T582+T586+T590</f>
        <v>821400</v>
      </c>
      <c r="U546" s="30">
        <f>U548+U575+U582+U586+U590</f>
        <v>180000</v>
      </c>
      <c r="V546" s="30">
        <f>W546+X546</f>
        <v>938900</v>
      </c>
      <c r="W546" s="30">
        <f>W548+W575+W582+W586+W590</f>
        <v>838900</v>
      </c>
      <c r="X546" s="30">
        <f>X548+X575+X582+X586+X590</f>
        <v>100000</v>
      </c>
      <c r="Y546" s="24"/>
    </row>
    <row r="547" spans="1:25" x14ac:dyDescent="0.25">
      <c r="A547" s="25"/>
      <c r="B547" s="26"/>
      <c r="C547" s="26"/>
      <c r="D547" s="27"/>
      <c r="E547" s="28" t="s">
        <v>17</v>
      </c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3"/>
      <c r="Q547" s="23"/>
      <c r="R547" s="23"/>
      <c r="S547" s="27"/>
      <c r="T547" s="27"/>
      <c r="U547" s="27"/>
      <c r="V547" s="27"/>
      <c r="W547" s="27"/>
      <c r="X547" s="27"/>
      <c r="Y547" s="24"/>
    </row>
    <row r="548" spans="1:25" ht="21" x14ac:dyDescent="0.25">
      <c r="A548" s="25" t="s">
        <v>381</v>
      </c>
      <c r="B548" s="26" t="s">
        <v>379</v>
      </c>
      <c r="C548" s="26" t="s">
        <v>28</v>
      </c>
      <c r="D548" s="27" t="s">
        <v>25</v>
      </c>
      <c r="E548" s="29" t="s">
        <v>382</v>
      </c>
      <c r="F548" s="30"/>
      <c r="G548" s="30">
        <f>G550</f>
        <v>634657.4</v>
      </c>
      <c r="H548" s="30">
        <f>H550</f>
        <v>420834.80000000005</v>
      </c>
      <c r="I548" s="30">
        <f t="shared" ref="I548:O548" si="150">I550</f>
        <v>213822.6</v>
      </c>
      <c r="J548" s="30">
        <f t="shared" si="150"/>
        <v>628993.1</v>
      </c>
      <c r="K548" s="30">
        <f t="shared" si="150"/>
        <v>467268</v>
      </c>
      <c r="L548" s="30">
        <f t="shared" si="150"/>
        <v>161725.09999999998</v>
      </c>
      <c r="M548" s="30">
        <f t="shared" si="150"/>
        <v>648000</v>
      </c>
      <c r="N548" s="30">
        <f t="shared" si="150"/>
        <v>438000</v>
      </c>
      <c r="O548" s="30">
        <f t="shared" si="150"/>
        <v>210000</v>
      </c>
      <c r="P548" s="23">
        <f t="shared" si="149"/>
        <v>19006.900000000023</v>
      </c>
      <c r="Q548" s="23">
        <f t="shared" si="140"/>
        <v>-29268</v>
      </c>
      <c r="R548" s="23">
        <f t="shared" si="141"/>
        <v>48274.900000000023</v>
      </c>
      <c r="S548" s="30">
        <f t="shared" ref="S548:X548" si="151">S550</f>
        <v>598000</v>
      </c>
      <c r="T548" s="30">
        <f t="shared" si="151"/>
        <v>448000</v>
      </c>
      <c r="U548" s="30">
        <f t="shared" si="151"/>
        <v>150000</v>
      </c>
      <c r="V548" s="30">
        <f t="shared" si="151"/>
        <v>528000</v>
      </c>
      <c r="W548" s="30">
        <f t="shared" si="151"/>
        <v>458000</v>
      </c>
      <c r="X548" s="30">
        <f t="shared" si="151"/>
        <v>70000</v>
      </c>
      <c r="Y548" s="24"/>
    </row>
    <row r="549" spans="1:25" x14ac:dyDescent="0.25">
      <c r="A549" s="25"/>
      <c r="B549" s="26"/>
      <c r="C549" s="26"/>
      <c r="D549" s="27"/>
      <c r="E549" s="28" t="s">
        <v>30</v>
      </c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3"/>
      <c r="Q549" s="23"/>
      <c r="R549" s="23"/>
      <c r="S549" s="27"/>
      <c r="T549" s="27"/>
      <c r="U549" s="27"/>
      <c r="V549" s="27"/>
      <c r="W549" s="27"/>
      <c r="X549" s="27"/>
      <c r="Y549" s="24"/>
    </row>
    <row r="550" spans="1:25" x14ac:dyDescent="0.25">
      <c r="A550" s="20" t="s">
        <v>383</v>
      </c>
      <c r="B550" s="21" t="s">
        <v>379</v>
      </c>
      <c r="C550" s="21" t="s">
        <v>28</v>
      </c>
      <c r="D550" s="21" t="s">
        <v>28</v>
      </c>
      <c r="E550" s="28" t="s">
        <v>384</v>
      </c>
      <c r="F550" s="27"/>
      <c r="G550" s="30">
        <f>H550+I550</f>
        <v>634657.4</v>
      </c>
      <c r="H550" s="27">
        <f>H552+H560+H553</f>
        <v>420834.80000000005</v>
      </c>
      <c r="I550" s="27">
        <f>I552+I560</f>
        <v>213822.6</v>
      </c>
      <c r="J550" s="30">
        <f>K550+L550</f>
        <v>628993.1</v>
      </c>
      <c r="K550" s="27">
        <f>K552+K560+K553</f>
        <v>467268</v>
      </c>
      <c r="L550" s="27">
        <f>L552+L560</f>
        <v>161725.09999999998</v>
      </c>
      <c r="M550" s="30">
        <f>N550+O550</f>
        <v>648000</v>
      </c>
      <c r="N550" s="27">
        <f>N552+N560+N553</f>
        <v>438000</v>
      </c>
      <c r="O550" s="27">
        <f>O552+O560</f>
        <v>210000</v>
      </c>
      <c r="P550" s="23">
        <f t="shared" si="149"/>
        <v>19006.900000000023</v>
      </c>
      <c r="Q550" s="23">
        <f t="shared" si="140"/>
        <v>-29268</v>
      </c>
      <c r="R550" s="23">
        <f t="shared" si="141"/>
        <v>48274.900000000023</v>
      </c>
      <c r="S550" s="30">
        <f>T550+U550</f>
        <v>598000</v>
      </c>
      <c r="T550" s="27">
        <f>T552+T560+T553</f>
        <v>448000</v>
      </c>
      <c r="U550" s="27">
        <f>U552+U560</f>
        <v>150000</v>
      </c>
      <c r="V550" s="30">
        <f>W550+X550</f>
        <v>528000</v>
      </c>
      <c r="W550" s="27">
        <f>W552+W560+W553</f>
        <v>458000</v>
      </c>
      <c r="X550" s="27">
        <f>X552+X560</f>
        <v>70000</v>
      </c>
      <c r="Y550" s="24"/>
    </row>
    <row r="551" spans="1:25" x14ac:dyDescent="0.25">
      <c r="A551" s="25"/>
      <c r="B551" s="26"/>
      <c r="C551" s="26"/>
      <c r="D551" s="27"/>
      <c r="E551" s="28" t="s">
        <v>17</v>
      </c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3"/>
      <c r="Q551" s="23"/>
      <c r="R551" s="23"/>
      <c r="S551" s="27"/>
      <c r="T551" s="27"/>
      <c r="U551" s="27"/>
      <c r="V551" s="27"/>
      <c r="W551" s="27"/>
      <c r="X551" s="27"/>
      <c r="Y551" s="24"/>
    </row>
    <row r="552" spans="1:25" x14ac:dyDescent="0.25">
      <c r="A552" s="25"/>
      <c r="B552" s="26"/>
      <c r="C552" s="26"/>
      <c r="D552" s="27"/>
      <c r="E552" s="29" t="s">
        <v>385</v>
      </c>
      <c r="F552" s="30"/>
      <c r="G552" s="30">
        <f>H552+I552</f>
        <v>420834.80000000005</v>
      </c>
      <c r="H552" s="30">
        <f>H554+H558+H556+H557+H559</f>
        <v>420834.80000000005</v>
      </c>
      <c r="I552" s="30">
        <f>I554+I555+I556+I557+I559</f>
        <v>0</v>
      </c>
      <c r="J552" s="30">
        <f>K552+L552</f>
        <v>467268</v>
      </c>
      <c r="K552" s="30">
        <f>K554+K555+K556+K557+K559+K558</f>
        <v>467268</v>
      </c>
      <c r="L552" s="30">
        <f>L554+L555+L556+L557+L559</f>
        <v>0</v>
      </c>
      <c r="M552" s="30">
        <f>N552+O552</f>
        <v>438000</v>
      </c>
      <c r="N552" s="30">
        <f>N554+N555+N556+N557+N559+N558</f>
        <v>438000</v>
      </c>
      <c r="O552" s="30">
        <f>O554+O555+O556+O557+O559</f>
        <v>0</v>
      </c>
      <c r="P552" s="23">
        <f t="shared" si="149"/>
        <v>-29268</v>
      </c>
      <c r="Q552" s="23">
        <f t="shared" si="140"/>
        <v>-29268</v>
      </c>
      <c r="R552" s="23">
        <f t="shared" si="141"/>
        <v>0</v>
      </c>
      <c r="S552" s="30">
        <f>T552+U552</f>
        <v>448000</v>
      </c>
      <c r="T552" s="30">
        <f>T554+T555+T556+T557+T559+T558</f>
        <v>448000</v>
      </c>
      <c r="U552" s="30">
        <f>U554+U555+U556+U557+U559</f>
        <v>0</v>
      </c>
      <c r="V552" s="30">
        <f>W552+X552</f>
        <v>458000</v>
      </c>
      <c r="W552" s="30">
        <f>W554+W555+W556+W557+W559+W558</f>
        <v>458000</v>
      </c>
      <c r="X552" s="30">
        <f>X554+X555+X556+X557+X559</f>
        <v>0</v>
      </c>
      <c r="Y552" s="24"/>
    </row>
    <row r="553" spans="1:25" x14ac:dyDescent="0.25">
      <c r="A553" s="25"/>
      <c r="B553" s="26"/>
      <c r="C553" s="26"/>
      <c r="D553" s="27"/>
      <c r="E553" s="29" t="s">
        <v>386</v>
      </c>
      <c r="F553" s="36">
        <v>4212</v>
      </c>
      <c r="G553" s="30"/>
      <c r="H553" s="30">
        <v>0</v>
      </c>
      <c r="I553" s="30"/>
      <c r="J553" s="30"/>
      <c r="K553" s="30">
        <v>0</v>
      </c>
      <c r="L553" s="30"/>
      <c r="M553" s="30"/>
      <c r="N553" s="30">
        <v>0</v>
      </c>
      <c r="O553" s="30"/>
      <c r="P553" s="23">
        <f t="shared" si="149"/>
        <v>0</v>
      </c>
      <c r="Q553" s="23">
        <f>SUM(N553-K553)</f>
        <v>0</v>
      </c>
      <c r="R553" s="23">
        <f t="shared" si="141"/>
        <v>0</v>
      </c>
      <c r="S553" s="30"/>
      <c r="T553" s="30">
        <v>0</v>
      </c>
      <c r="U553" s="30"/>
      <c r="V553" s="30"/>
      <c r="W553" s="30">
        <v>0</v>
      </c>
      <c r="X553" s="30"/>
      <c r="Y553" s="24"/>
    </row>
    <row r="554" spans="1:25" ht="21" x14ac:dyDescent="0.25">
      <c r="A554" s="25"/>
      <c r="B554" s="26"/>
      <c r="C554" s="26"/>
      <c r="D554" s="27"/>
      <c r="E554" s="28" t="s">
        <v>56</v>
      </c>
      <c r="F554" s="36">
        <v>4233</v>
      </c>
      <c r="G554" s="30">
        <f t="shared" ref="G554:G560" si="152">H554+I554</f>
        <v>0</v>
      </c>
      <c r="H554" s="27"/>
      <c r="I554" s="30"/>
      <c r="J554" s="30">
        <f t="shared" ref="J554:J560" si="153">K554+L554</f>
        <v>0</v>
      </c>
      <c r="K554" s="27"/>
      <c r="L554" s="30"/>
      <c r="M554" s="30">
        <f t="shared" ref="M554:M560" si="154">N554+O554</f>
        <v>0</v>
      </c>
      <c r="N554" s="27"/>
      <c r="O554" s="30"/>
      <c r="P554" s="23">
        <f t="shared" si="149"/>
        <v>0</v>
      </c>
      <c r="Q554" s="23">
        <f t="shared" si="140"/>
        <v>0</v>
      </c>
      <c r="R554" s="23">
        <f t="shared" si="141"/>
        <v>0</v>
      </c>
      <c r="S554" s="30">
        <f t="shared" ref="S554:S560" si="155">T554+U554</f>
        <v>0</v>
      </c>
      <c r="T554" s="27"/>
      <c r="U554" s="30"/>
      <c r="V554" s="30">
        <f t="shared" ref="V554:V560" si="156">W554+X554</f>
        <v>0</v>
      </c>
      <c r="W554" s="27"/>
      <c r="X554" s="30"/>
      <c r="Y554" s="24"/>
    </row>
    <row r="555" spans="1:25" x14ac:dyDescent="0.25">
      <c r="A555" s="25"/>
      <c r="B555" s="26"/>
      <c r="C555" s="26"/>
      <c r="D555" s="27"/>
      <c r="E555" s="28" t="s">
        <v>64</v>
      </c>
      <c r="F555" s="21" t="s">
        <v>65</v>
      </c>
      <c r="G555" s="30">
        <f t="shared" si="152"/>
        <v>0</v>
      </c>
      <c r="H555" s="27"/>
      <c r="I555" s="27"/>
      <c r="J555" s="30">
        <f t="shared" si="153"/>
        <v>0</v>
      </c>
      <c r="K555" s="27"/>
      <c r="L555" s="27"/>
      <c r="M555" s="30">
        <f t="shared" si="154"/>
        <v>0</v>
      </c>
      <c r="N555" s="27"/>
      <c r="O555" s="27"/>
      <c r="P555" s="23">
        <f t="shared" si="149"/>
        <v>0</v>
      </c>
      <c r="Q555" s="23">
        <f t="shared" si="140"/>
        <v>0</v>
      </c>
      <c r="R555" s="23">
        <f t="shared" si="141"/>
        <v>0</v>
      </c>
      <c r="S555" s="30">
        <f t="shared" si="155"/>
        <v>0</v>
      </c>
      <c r="T555" s="27"/>
      <c r="U555" s="27"/>
      <c r="V555" s="30">
        <f t="shared" si="156"/>
        <v>0</v>
      </c>
      <c r="W555" s="27"/>
      <c r="X555" s="27"/>
      <c r="Y555" s="24"/>
    </row>
    <row r="556" spans="1:25" x14ac:dyDescent="0.25">
      <c r="A556" s="25"/>
      <c r="B556" s="26"/>
      <c r="C556" s="26"/>
      <c r="D556" s="27"/>
      <c r="E556" s="28" t="s">
        <v>77</v>
      </c>
      <c r="F556" s="21" t="s">
        <v>78</v>
      </c>
      <c r="G556" s="30">
        <f t="shared" si="152"/>
        <v>0</v>
      </c>
      <c r="H556" s="27">
        <v>0</v>
      </c>
      <c r="I556" s="27"/>
      <c r="J556" s="30">
        <f t="shared" si="153"/>
        <v>0</v>
      </c>
      <c r="K556" s="27">
        <v>0</v>
      </c>
      <c r="L556" s="27"/>
      <c r="M556" s="30">
        <f t="shared" si="154"/>
        <v>0</v>
      </c>
      <c r="N556" s="27">
        <v>0</v>
      </c>
      <c r="O556" s="27"/>
      <c r="P556" s="23">
        <f t="shared" si="149"/>
        <v>0</v>
      </c>
      <c r="Q556" s="23">
        <f t="shared" si="140"/>
        <v>0</v>
      </c>
      <c r="R556" s="23">
        <f t="shared" si="141"/>
        <v>0</v>
      </c>
      <c r="S556" s="30">
        <f t="shared" si="155"/>
        <v>0</v>
      </c>
      <c r="T556" s="27">
        <v>0</v>
      </c>
      <c r="U556" s="27"/>
      <c r="V556" s="30">
        <f t="shared" si="156"/>
        <v>0</v>
      </c>
      <c r="W556" s="27">
        <v>0</v>
      </c>
      <c r="X556" s="27"/>
      <c r="Y556" s="24"/>
    </row>
    <row r="557" spans="1:25" ht="21" x14ac:dyDescent="0.25">
      <c r="A557" s="25"/>
      <c r="B557" s="26"/>
      <c r="C557" s="26"/>
      <c r="D557" s="27"/>
      <c r="E557" s="28" t="s">
        <v>79</v>
      </c>
      <c r="F557" s="21" t="s">
        <v>80</v>
      </c>
      <c r="G557" s="30">
        <f t="shared" si="152"/>
        <v>409246.9</v>
      </c>
      <c r="H557" s="27">
        <v>409246.9</v>
      </c>
      <c r="I557" s="27"/>
      <c r="J557" s="30">
        <f t="shared" si="153"/>
        <v>448518</v>
      </c>
      <c r="K557" s="27">
        <v>448518</v>
      </c>
      <c r="L557" s="27"/>
      <c r="M557" s="30">
        <f t="shared" si="154"/>
        <v>438000</v>
      </c>
      <c r="N557" s="27">
        <v>438000</v>
      </c>
      <c r="O557" s="27"/>
      <c r="P557" s="23">
        <f t="shared" si="149"/>
        <v>-10518</v>
      </c>
      <c r="Q557" s="23">
        <f t="shared" si="140"/>
        <v>-10518</v>
      </c>
      <c r="R557" s="23">
        <f t="shared" si="141"/>
        <v>0</v>
      </c>
      <c r="S557" s="30">
        <f t="shared" si="155"/>
        <v>448000</v>
      </c>
      <c r="T557" s="27">
        <v>448000</v>
      </c>
      <c r="U557" s="27"/>
      <c r="V557" s="30">
        <f t="shared" si="156"/>
        <v>458000</v>
      </c>
      <c r="W557" s="27">
        <v>458000</v>
      </c>
      <c r="X557" s="27"/>
      <c r="Y557" s="24"/>
    </row>
    <row r="558" spans="1:25" ht="31.5" x14ac:dyDescent="0.25">
      <c r="A558" s="25"/>
      <c r="B558" s="26"/>
      <c r="C558" s="26"/>
      <c r="D558" s="27"/>
      <c r="E558" s="28" t="s">
        <v>344</v>
      </c>
      <c r="F558" s="21">
        <v>4637</v>
      </c>
      <c r="G558" s="30">
        <f t="shared" si="152"/>
        <v>400</v>
      </c>
      <c r="H558" s="27">
        <v>400</v>
      </c>
      <c r="I558" s="27"/>
      <c r="J558" s="30">
        <f t="shared" si="153"/>
        <v>5250</v>
      </c>
      <c r="K558" s="27">
        <v>5250</v>
      </c>
      <c r="L558" s="27"/>
      <c r="M558" s="30">
        <f t="shared" si="154"/>
        <v>0</v>
      </c>
      <c r="N558" s="27">
        <v>0</v>
      </c>
      <c r="O558" s="27"/>
      <c r="P558" s="23">
        <f t="shared" si="149"/>
        <v>-5250</v>
      </c>
      <c r="Q558" s="23">
        <f t="shared" si="140"/>
        <v>-5250</v>
      </c>
      <c r="R558" s="23">
        <f t="shared" si="141"/>
        <v>0</v>
      </c>
      <c r="S558" s="30">
        <f t="shared" si="155"/>
        <v>0</v>
      </c>
      <c r="T558" s="27">
        <v>0</v>
      </c>
      <c r="U558" s="27"/>
      <c r="V558" s="30">
        <f t="shared" si="156"/>
        <v>0</v>
      </c>
      <c r="W558" s="27">
        <v>0</v>
      </c>
      <c r="X558" s="27"/>
      <c r="Y558" s="24"/>
    </row>
    <row r="559" spans="1:25" x14ac:dyDescent="0.25">
      <c r="A559" s="25"/>
      <c r="B559" s="26"/>
      <c r="C559" s="26"/>
      <c r="D559" s="27"/>
      <c r="E559" s="43" t="s">
        <v>346</v>
      </c>
      <c r="F559" s="21">
        <v>4655</v>
      </c>
      <c r="G559" s="30">
        <f t="shared" si="152"/>
        <v>11187.9</v>
      </c>
      <c r="H559" s="27">
        <v>11187.9</v>
      </c>
      <c r="I559" s="27"/>
      <c r="J559" s="30">
        <f t="shared" si="153"/>
        <v>13500</v>
      </c>
      <c r="K559" s="27">
        <v>13500</v>
      </c>
      <c r="L559" s="27"/>
      <c r="M559" s="30">
        <f t="shared" si="154"/>
        <v>0</v>
      </c>
      <c r="N559" s="27">
        <v>0</v>
      </c>
      <c r="O559" s="27"/>
      <c r="P559" s="23">
        <f t="shared" si="149"/>
        <v>-13500</v>
      </c>
      <c r="Q559" s="23">
        <f t="shared" si="140"/>
        <v>-13500</v>
      </c>
      <c r="R559" s="23">
        <f t="shared" si="141"/>
        <v>0</v>
      </c>
      <c r="S559" s="30">
        <f t="shared" si="155"/>
        <v>0</v>
      </c>
      <c r="T559" s="27">
        <v>0</v>
      </c>
      <c r="U559" s="27"/>
      <c r="V559" s="30">
        <f t="shared" si="156"/>
        <v>0</v>
      </c>
      <c r="W559" s="27">
        <v>0</v>
      </c>
      <c r="X559" s="27"/>
      <c r="Y559" s="24"/>
    </row>
    <row r="560" spans="1:25" ht="24.75" customHeight="1" x14ac:dyDescent="0.25">
      <c r="A560" s="25"/>
      <c r="B560" s="26"/>
      <c r="C560" s="26"/>
      <c r="D560" s="27"/>
      <c r="E560" s="29" t="s">
        <v>387</v>
      </c>
      <c r="F560" s="21"/>
      <c r="G560" s="30">
        <f t="shared" si="152"/>
        <v>213822.6</v>
      </c>
      <c r="H560" s="27">
        <f>H562+H564+H565</f>
        <v>0</v>
      </c>
      <c r="I560" s="27">
        <f>I562+I564+I565+I561</f>
        <v>213822.6</v>
      </c>
      <c r="J560" s="30">
        <f t="shared" si="153"/>
        <v>161725.09999999998</v>
      </c>
      <c r="K560" s="27">
        <f>K562+K564+K565</f>
        <v>0</v>
      </c>
      <c r="L560" s="27">
        <f>L562+L564+L565+L561+L563</f>
        <v>161725.09999999998</v>
      </c>
      <c r="M560" s="30">
        <f t="shared" si="154"/>
        <v>210000</v>
      </c>
      <c r="N560" s="27">
        <f>N562+N564+N565</f>
        <v>0</v>
      </c>
      <c r="O560" s="27">
        <f>O562+O564+O565+O561+O563</f>
        <v>210000</v>
      </c>
      <c r="P560" s="23">
        <f t="shared" si="149"/>
        <v>48274.900000000023</v>
      </c>
      <c r="Q560" s="23">
        <f t="shared" si="140"/>
        <v>0</v>
      </c>
      <c r="R560" s="23">
        <f t="shared" si="141"/>
        <v>48274.900000000023</v>
      </c>
      <c r="S560" s="30">
        <f t="shared" si="155"/>
        <v>150000</v>
      </c>
      <c r="T560" s="27">
        <f>T562+T564+T565</f>
        <v>0</v>
      </c>
      <c r="U560" s="27">
        <f>U562+U564+U565+U561+U563</f>
        <v>150000</v>
      </c>
      <c r="V560" s="30">
        <f t="shared" si="156"/>
        <v>70000</v>
      </c>
      <c r="W560" s="27">
        <f>W562+W564+W565</f>
        <v>0</v>
      </c>
      <c r="X560" s="27">
        <f>X562+X564+X565+X561+X563</f>
        <v>70000</v>
      </c>
      <c r="Y560" s="24"/>
    </row>
    <row r="561" spans="1:25" x14ac:dyDescent="0.25">
      <c r="A561" s="25"/>
      <c r="B561" s="26"/>
      <c r="C561" s="26"/>
      <c r="D561" s="27"/>
      <c r="E561" s="28" t="s">
        <v>101</v>
      </c>
      <c r="F561" s="21" t="s">
        <v>102</v>
      </c>
      <c r="G561" s="30"/>
      <c r="H561" s="27"/>
      <c r="I561" s="27">
        <v>42577.599999999999</v>
      </c>
      <c r="J561" s="30"/>
      <c r="K561" s="27"/>
      <c r="L561" s="27">
        <v>97107.9</v>
      </c>
      <c r="M561" s="30"/>
      <c r="N561" s="27"/>
      <c r="O561" s="27">
        <v>0</v>
      </c>
      <c r="P561" s="23">
        <f t="shared" si="149"/>
        <v>0</v>
      </c>
      <c r="Q561" s="23">
        <f t="shared" si="140"/>
        <v>0</v>
      </c>
      <c r="R561" s="23">
        <f t="shared" si="141"/>
        <v>-97107.9</v>
      </c>
      <c r="S561" s="30"/>
      <c r="T561" s="27"/>
      <c r="U561" s="27">
        <v>0</v>
      </c>
      <c r="V561" s="30"/>
      <c r="W561" s="27"/>
      <c r="X561" s="27">
        <v>0</v>
      </c>
      <c r="Y561" s="24"/>
    </row>
    <row r="562" spans="1:25" ht="21" x14ac:dyDescent="0.25">
      <c r="A562" s="25"/>
      <c r="B562" s="26"/>
      <c r="C562" s="26"/>
      <c r="D562" s="27"/>
      <c r="E562" s="28" t="s">
        <v>103</v>
      </c>
      <c r="F562" s="21" t="s">
        <v>104</v>
      </c>
      <c r="G562" s="30">
        <f>H562+I562</f>
        <v>169926.8</v>
      </c>
      <c r="H562" s="27"/>
      <c r="I562" s="27">
        <v>169926.8</v>
      </c>
      <c r="J562" s="30">
        <f>K562+L562</f>
        <v>19754.2</v>
      </c>
      <c r="K562" s="27"/>
      <c r="L562" s="27">
        <v>19754.2</v>
      </c>
      <c r="M562" s="30">
        <f>N562+O562</f>
        <v>210000</v>
      </c>
      <c r="N562" s="27"/>
      <c r="O562" s="27">
        <v>210000</v>
      </c>
      <c r="P562" s="23">
        <f t="shared" si="149"/>
        <v>190245.8</v>
      </c>
      <c r="Q562" s="23">
        <f t="shared" si="140"/>
        <v>0</v>
      </c>
      <c r="R562" s="23">
        <f t="shared" si="141"/>
        <v>190245.8</v>
      </c>
      <c r="S562" s="30">
        <f>T562+U562</f>
        <v>150000</v>
      </c>
      <c r="T562" s="27">
        <v>0</v>
      </c>
      <c r="U562" s="27">
        <v>150000</v>
      </c>
      <c r="V562" s="30">
        <f>W562+X562</f>
        <v>70000</v>
      </c>
      <c r="W562" s="27">
        <v>0</v>
      </c>
      <c r="X562" s="27">
        <v>70000</v>
      </c>
      <c r="Y562" s="24"/>
    </row>
    <row r="563" spans="1:25" x14ac:dyDescent="0.25">
      <c r="A563" s="25"/>
      <c r="B563" s="26"/>
      <c r="C563" s="26"/>
      <c r="D563" s="27"/>
      <c r="E563" s="28" t="s">
        <v>92</v>
      </c>
      <c r="F563" s="21" t="s">
        <v>93</v>
      </c>
      <c r="G563" s="30"/>
      <c r="H563" s="27"/>
      <c r="I563" s="27"/>
      <c r="J563" s="30">
        <f>K563+L563</f>
        <v>31550</v>
      </c>
      <c r="K563" s="27"/>
      <c r="L563" s="27">
        <v>31550</v>
      </c>
      <c r="M563" s="30">
        <f>N563+O563</f>
        <v>0</v>
      </c>
      <c r="N563" s="27"/>
      <c r="O563" s="27">
        <v>0</v>
      </c>
      <c r="P563" s="23">
        <f t="shared" si="149"/>
        <v>-31550</v>
      </c>
      <c r="Q563" s="23">
        <f t="shared" si="140"/>
        <v>0</v>
      </c>
      <c r="R563" s="23">
        <f t="shared" si="141"/>
        <v>-31550</v>
      </c>
      <c r="S563" s="30">
        <f>T563+U563</f>
        <v>0</v>
      </c>
      <c r="T563" s="27"/>
      <c r="U563" s="27">
        <v>0</v>
      </c>
      <c r="V563" s="30">
        <f>W563+X563</f>
        <v>0</v>
      </c>
      <c r="W563" s="27"/>
      <c r="X563" s="27">
        <v>0</v>
      </c>
      <c r="Y563" s="24"/>
    </row>
    <row r="564" spans="1:25" x14ac:dyDescent="0.25">
      <c r="A564" s="25"/>
      <c r="B564" s="26"/>
      <c r="C564" s="26"/>
      <c r="D564" s="27"/>
      <c r="E564" s="28" t="s">
        <v>94</v>
      </c>
      <c r="F564" s="21">
        <v>5129</v>
      </c>
      <c r="G564" s="30">
        <f>H564+I564</f>
        <v>646.20000000000005</v>
      </c>
      <c r="H564" s="27"/>
      <c r="I564" s="27">
        <v>646.20000000000005</v>
      </c>
      <c r="J564" s="30">
        <f>K564+L564</f>
        <v>3500</v>
      </c>
      <c r="K564" s="27"/>
      <c r="L564" s="27">
        <v>3500</v>
      </c>
      <c r="M564" s="30">
        <f>N564+O564</f>
        <v>0</v>
      </c>
      <c r="N564" s="27"/>
      <c r="O564" s="27">
        <v>0</v>
      </c>
      <c r="P564" s="23">
        <f t="shared" si="149"/>
        <v>-3500</v>
      </c>
      <c r="Q564" s="23">
        <f t="shared" si="140"/>
        <v>0</v>
      </c>
      <c r="R564" s="23">
        <f t="shared" si="141"/>
        <v>-3500</v>
      </c>
      <c r="S564" s="30">
        <f>T564+U564</f>
        <v>0</v>
      </c>
      <c r="T564" s="27"/>
      <c r="U564" s="27">
        <v>0</v>
      </c>
      <c r="V564" s="30">
        <f>W564+X564</f>
        <v>0</v>
      </c>
      <c r="W564" s="27"/>
      <c r="X564" s="27">
        <v>0</v>
      </c>
      <c r="Y564" s="24"/>
    </row>
    <row r="565" spans="1:25" x14ac:dyDescent="0.25">
      <c r="A565" s="25"/>
      <c r="B565" s="26"/>
      <c r="C565" s="26"/>
      <c r="D565" s="27"/>
      <c r="E565" s="28" t="s">
        <v>96</v>
      </c>
      <c r="F565" s="21" t="s">
        <v>97</v>
      </c>
      <c r="G565" s="30">
        <f>H565+I565</f>
        <v>672</v>
      </c>
      <c r="H565" s="27"/>
      <c r="I565" s="27">
        <v>672</v>
      </c>
      <c r="J565" s="30">
        <f>K565+L565</f>
        <v>9813</v>
      </c>
      <c r="K565" s="27"/>
      <c r="L565" s="27">
        <v>9813</v>
      </c>
      <c r="M565" s="30">
        <f>N565+O565</f>
        <v>0</v>
      </c>
      <c r="N565" s="27"/>
      <c r="O565" s="27">
        <v>0</v>
      </c>
      <c r="P565" s="23">
        <f t="shared" si="149"/>
        <v>-9813</v>
      </c>
      <c r="Q565" s="23">
        <f t="shared" si="140"/>
        <v>0</v>
      </c>
      <c r="R565" s="23">
        <f t="shared" si="141"/>
        <v>-9813</v>
      </c>
      <c r="S565" s="30">
        <f>T565+U565</f>
        <v>0</v>
      </c>
      <c r="T565" s="27"/>
      <c r="U565" s="27">
        <v>0</v>
      </c>
      <c r="V565" s="30">
        <f>W565+X565</f>
        <v>0</v>
      </c>
      <c r="W565" s="27"/>
      <c r="X565" s="27">
        <v>0</v>
      </c>
      <c r="Y565" s="24"/>
    </row>
    <row r="566" spans="1:25" ht="31.5" x14ac:dyDescent="0.25">
      <c r="A566" s="25"/>
      <c r="B566" s="26"/>
      <c r="C566" s="26"/>
      <c r="D566" s="27"/>
      <c r="E566" s="29" t="s">
        <v>388</v>
      </c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23">
        <f t="shared" si="149"/>
        <v>0</v>
      </c>
      <c r="Q566" s="23">
        <f t="shared" si="140"/>
        <v>0</v>
      </c>
      <c r="R566" s="23">
        <f t="shared" si="141"/>
        <v>0</v>
      </c>
      <c r="S566" s="30"/>
      <c r="T566" s="30"/>
      <c r="U566" s="30"/>
      <c r="V566" s="30"/>
      <c r="W566" s="30"/>
      <c r="X566" s="30"/>
      <c r="Y566" s="24"/>
    </row>
    <row r="567" spans="1:25" x14ac:dyDescent="0.25">
      <c r="A567" s="25"/>
      <c r="B567" s="26"/>
      <c r="C567" s="26"/>
      <c r="D567" s="27"/>
      <c r="E567" s="28" t="s">
        <v>77</v>
      </c>
      <c r="F567" s="21" t="s">
        <v>78</v>
      </c>
      <c r="G567" s="27"/>
      <c r="H567" s="27"/>
      <c r="I567" s="27"/>
      <c r="J567" s="27"/>
      <c r="K567" s="27"/>
      <c r="L567" s="27"/>
      <c r="M567" s="27"/>
      <c r="N567" s="27"/>
      <c r="O567" s="27"/>
      <c r="P567" s="23">
        <f t="shared" si="149"/>
        <v>0</v>
      </c>
      <c r="Q567" s="23">
        <f t="shared" si="140"/>
        <v>0</v>
      </c>
      <c r="R567" s="23">
        <f t="shared" si="141"/>
        <v>0</v>
      </c>
      <c r="S567" s="27"/>
      <c r="T567" s="27"/>
      <c r="U567" s="27"/>
      <c r="V567" s="27"/>
      <c r="W567" s="27"/>
      <c r="X567" s="27"/>
      <c r="Y567" s="24"/>
    </row>
    <row r="568" spans="1:25" x14ac:dyDescent="0.25">
      <c r="A568" s="25"/>
      <c r="B568" s="26"/>
      <c r="C568" s="26"/>
      <c r="D568" s="27"/>
      <c r="E568" s="28" t="s">
        <v>94</v>
      </c>
      <c r="F568" s="21" t="s">
        <v>95</v>
      </c>
      <c r="G568" s="27"/>
      <c r="H568" s="27"/>
      <c r="I568" s="27"/>
      <c r="J568" s="27"/>
      <c r="K568" s="27"/>
      <c r="L568" s="27"/>
      <c r="M568" s="27"/>
      <c r="N568" s="27"/>
      <c r="O568" s="27"/>
      <c r="P568" s="23">
        <f t="shared" si="149"/>
        <v>0</v>
      </c>
      <c r="Q568" s="23">
        <f t="shared" si="140"/>
        <v>0</v>
      </c>
      <c r="R568" s="23">
        <f t="shared" si="141"/>
        <v>0</v>
      </c>
      <c r="S568" s="27"/>
      <c r="T568" s="27"/>
      <c r="U568" s="27"/>
      <c r="V568" s="27"/>
      <c r="W568" s="27"/>
      <c r="X568" s="27"/>
      <c r="Y568" s="24"/>
    </row>
    <row r="569" spans="1:25" ht="21" x14ac:dyDescent="0.25">
      <c r="A569" s="25"/>
      <c r="B569" s="26"/>
      <c r="C569" s="26"/>
      <c r="D569" s="27"/>
      <c r="E569" s="29" t="s">
        <v>389</v>
      </c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23">
        <f t="shared" si="149"/>
        <v>0</v>
      </c>
      <c r="Q569" s="23">
        <f t="shared" si="140"/>
        <v>0</v>
      </c>
      <c r="R569" s="23">
        <f t="shared" si="141"/>
        <v>0</v>
      </c>
      <c r="S569" s="30"/>
      <c r="T569" s="30"/>
      <c r="U569" s="30"/>
      <c r="V569" s="30"/>
      <c r="W569" s="30"/>
      <c r="X569" s="30"/>
      <c r="Y569" s="24"/>
    </row>
    <row r="570" spans="1:25" ht="21" x14ac:dyDescent="0.25">
      <c r="A570" s="25"/>
      <c r="B570" s="26"/>
      <c r="C570" s="26"/>
      <c r="D570" s="27"/>
      <c r="E570" s="28" t="s">
        <v>79</v>
      </c>
      <c r="F570" s="21" t="s">
        <v>80</v>
      </c>
      <c r="G570" s="27"/>
      <c r="H570" s="27"/>
      <c r="I570" s="27"/>
      <c r="J570" s="27"/>
      <c r="K570" s="27"/>
      <c r="L570" s="27"/>
      <c r="M570" s="27"/>
      <c r="N570" s="27"/>
      <c r="O570" s="27"/>
      <c r="P570" s="23">
        <f t="shared" si="149"/>
        <v>0</v>
      </c>
      <c r="Q570" s="23">
        <f t="shared" si="140"/>
        <v>0</v>
      </c>
      <c r="R570" s="23">
        <f t="shared" si="141"/>
        <v>0</v>
      </c>
      <c r="S570" s="27"/>
      <c r="T570" s="27"/>
      <c r="U570" s="27"/>
      <c r="V570" s="27"/>
      <c r="W570" s="27"/>
      <c r="X570" s="27"/>
      <c r="Y570" s="24"/>
    </row>
    <row r="571" spans="1:25" x14ac:dyDescent="0.25">
      <c r="A571" s="20" t="s">
        <v>390</v>
      </c>
      <c r="B571" s="21" t="s">
        <v>379</v>
      </c>
      <c r="C571" s="21" t="s">
        <v>28</v>
      </c>
      <c r="D571" s="21" t="s">
        <v>160</v>
      </c>
      <c r="E571" s="28" t="s">
        <v>391</v>
      </c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3">
        <f t="shared" si="149"/>
        <v>0</v>
      </c>
      <c r="Q571" s="23">
        <f t="shared" si="140"/>
        <v>0</v>
      </c>
      <c r="R571" s="23">
        <f t="shared" si="141"/>
        <v>0</v>
      </c>
      <c r="S571" s="27"/>
      <c r="T571" s="27"/>
      <c r="U571" s="27"/>
      <c r="V571" s="27"/>
      <c r="W571" s="27"/>
      <c r="X571" s="27"/>
      <c r="Y571" s="24"/>
    </row>
    <row r="572" spans="1:25" x14ac:dyDescent="0.25">
      <c r="A572" s="25"/>
      <c r="B572" s="26"/>
      <c r="C572" s="26"/>
      <c r="D572" s="27"/>
      <c r="E572" s="28" t="s">
        <v>17</v>
      </c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3"/>
      <c r="Q572" s="23"/>
      <c r="R572" s="23"/>
      <c r="S572" s="27"/>
      <c r="T572" s="27"/>
      <c r="U572" s="27"/>
      <c r="V572" s="27"/>
      <c r="W572" s="27"/>
      <c r="X572" s="27"/>
      <c r="Y572" s="24"/>
    </row>
    <row r="573" spans="1:25" x14ac:dyDescent="0.25">
      <c r="A573" s="25"/>
      <c r="B573" s="26"/>
      <c r="C573" s="26"/>
      <c r="D573" s="27"/>
      <c r="E573" s="29" t="s">
        <v>392</v>
      </c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23">
        <f t="shared" si="149"/>
        <v>0</v>
      </c>
      <c r="Q573" s="23">
        <f t="shared" si="140"/>
        <v>0</v>
      </c>
      <c r="R573" s="23">
        <f t="shared" si="141"/>
        <v>0</v>
      </c>
      <c r="S573" s="30"/>
      <c r="T573" s="30"/>
      <c r="U573" s="30"/>
      <c r="V573" s="30"/>
      <c r="W573" s="30"/>
      <c r="X573" s="30"/>
      <c r="Y573" s="24"/>
    </row>
    <row r="574" spans="1:25" ht="21" x14ac:dyDescent="0.25">
      <c r="A574" s="25"/>
      <c r="B574" s="26"/>
      <c r="C574" s="26"/>
      <c r="D574" s="27"/>
      <c r="E574" s="28" t="s">
        <v>79</v>
      </c>
      <c r="F574" s="21" t="s">
        <v>80</v>
      </c>
      <c r="G574" s="27"/>
      <c r="H574" s="27"/>
      <c r="I574" s="27"/>
      <c r="J574" s="27"/>
      <c r="K574" s="27"/>
      <c r="L574" s="27"/>
      <c r="M574" s="27"/>
      <c r="N574" s="27"/>
      <c r="O574" s="27"/>
      <c r="P574" s="23">
        <f t="shared" si="149"/>
        <v>0</v>
      </c>
      <c r="Q574" s="23">
        <f t="shared" si="140"/>
        <v>0</v>
      </c>
      <c r="R574" s="23">
        <f t="shared" si="141"/>
        <v>0</v>
      </c>
      <c r="S574" s="27"/>
      <c r="T574" s="27"/>
      <c r="U574" s="27"/>
      <c r="V574" s="27"/>
      <c r="W574" s="27"/>
      <c r="X574" s="27"/>
      <c r="Y574" s="24"/>
    </row>
    <row r="575" spans="1:25" x14ac:dyDescent="0.25">
      <c r="A575" s="25" t="s">
        <v>393</v>
      </c>
      <c r="B575" s="26" t="s">
        <v>379</v>
      </c>
      <c r="C575" s="26" t="s">
        <v>160</v>
      </c>
      <c r="D575" s="27" t="s">
        <v>25</v>
      </c>
      <c r="E575" s="29" t="s">
        <v>394</v>
      </c>
      <c r="F575" s="30"/>
      <c r="G575" s="30">
        <f t="shared" ref="G575:O575" si="157">G577</f>
        <v>3917.5</v>
      </c>
      <c r="H575" s="30">
        <f t="shared" si="157"/>
        <v>0</v>
      </c>
      <c r="I575" s="30">
        <f t="shared" si="157"/>
        <v>3917.5</v>
      </c>
      <c r="J575" s="30">
        <f t="shared" si="157"/>
        <v>4500</v>
      </c>
      <c r="K575" s="30">
        <f t="shared" si="157"/>
        <v>4500</v>
      </c>
      <c r="L575" s="30">
        <f t="shared" si="157"/>
        <v>0</v>
      </c>
      <c r="M575" s="30">
        <f t="shared" si="157"/>
        <v>0</v>
      </c>
      <c r="N575" s="30">
        <f t="shared" si="157"/>
        <v>0</v>
      </c>
      <c r="O575" s="30">
        <f t="shared" si="157"/>
        <v>0</v>
      </c>
      <c r="P575" s="23">
        <f t="shared" si="149"/>
        <v>-4500</v>
      </c>
      <c r="Q575" s="23">
        <f t="shared" si="140"/>
        <v>-4500</v>
      </c>
      <c r="R575" s="23">
        <f t="shared" si="141"/>
        <v>0</v>
      </c>
      <c r="S575" s="30">
        <f t="shared" ref="S575:X575" si="158">S577</f>
        <v>0</v>
      </c>
      <c r="T575" s="30">
        <f t="shared" si="158"/>
        <v>0</v>
      </c>
      <c r="U575" s="30">
        <f t="shared" si="158"/>
        <v>0</v>
      </c>
      <c r="V575" s="30">
        <f t="shared" si="158"/>
        <v>0</v>
      </c>
      <c r="W575" s="30">
        <f t="shared" si="158"/>
        <v>0</v>
      </c>
      <c r="X575" s="30">
        <f t="shared" si="158"/>
        <v>0</v>
      </c>
      <c r="Y575" s="24"/>
    </row>
    <row r="576" spans="1:25" x14ac:dyDescent="0.25">
      <c r="A576" s="25"/>
      <c r="B576" s="26"/>
      <c r="C576" s="26"/>
      <c r="D576" s="27"/>
      <c r="E576" s="28" t="s">
        <v>30</v>
      </c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3"/>
      <c r="Q576" s="23"/>
      <c r="R576" s="23"/>
      <c r="S576" s="27"/>
      <c r="T576" s="27"/>
      <c r="U576" s="27"/>
      <c r="V576" s="27"/>
      <c r="W576" s="27"/>
      <c r="X576" s="27"/>
      <c r="Y576" s="24"/>
    </row>
    <row r="577" spans="1:25" x14ac:dyDescent="0.25">
      <c r="A577" s="20" t="s">
        <v>395</v>
      </c>
      <c r="B577" s="21" t="s">
        <v>379</v>
      </c>
      <c r="C577" s="21" t="s">
        <v>160</v>
      </c>
      <c r="D577" s="21" t="s">
        <v>28</v>
      </c>
      <c r="E577" s="28" t="s">
        <v>396</v>
      </c>
      <c r="F577" s="27"/>
      <c r="G577" s="30">
        <f t="shared" ref="G577:G582" si="159">H577+I577</f>
        <v>3917.5</v>
      </c>
      <c r="H577" s="27">
        <f>H578</f>
        <v>0</v>
      </c>
      <c r="I577" s="27">
        <f>I579+I580</f>
        <v>3917.5</v>
      </c>
      <c r="J577" s="30">
        <f t="shared" ref="J577:J582" si="160">K577+L577</f>
        <v>4500</v>
      </c>
      <c r="K577" s="27">
        <f>K578</f>
        <v>4500</v>
      </c>
      <c r="L577" s="27">
        <f>L579+L580</f>
        <v>0</v>
      </c>
      <c r="M577" s="30">
        <f t="shared" ref="M577:M582" si="161">N577+O577</f>
        <v>0</v>
      </c>
      <c r="N577" s="27">
        <f>N578</f>
        <v>0</v>
      </c>
      <c r="O577" s="27">
        <f>O579+O580</f>
        <v>0</v>
      </c>
      <c r="P577" s="23">
        <f t="shared" si="149"/>
        <v>-4500</v>
      </c>
      <c r="Q577" s="23">
        <f t="shared" si="140"/>
        <v>-4500</v>
      </c>
      <c r="R577" s="23">
        <f>SUM(O577-L577)</f>
        <v>0</v>
      </c>
      <c r="S577" s="30">
        <f t="shared" ref="S577:S582" si="162">T577+U577</f>
        <v>0</v>
      </c>
      <c r="T577" s="27">
        <f>T578</f>
        <v>0</v>
      </c>
      <c r="U577" s="27">
        <f>U579+U580</f>
        <v>0</v>
      </c>
      <c r="V577" s="30">
        <f t="shared" ref="V577:V582" si="163">W577+X577</f>
        <v>0</v>
      </c>
      <c r="W577" s="27">
        <f>W578</f>
        <v>0</v>
      </c>
      <c r="X577" s="27">
        <f>X579+X580</f>
        <v>0</v>
      </c>
      <c r="Y577" s="24"/>
    </row>
    <row r="578" spans="1:25" x14ac:dyDescent="0.25">
      <c r="A578" s="25"/>
      <c r="B578" s="26"/>
      <c r="C578" s="26"/>
      <c r="D578" s="27"/>
      <c r="E578" s="43" t="s">
        <v>397</v>
      </c>
      <c r="F578" s="21">
        <v>4657</v>
      </c>
      <c r="G578" s="30">
        <f t="shared" si="159"/>
        <v>0</v>
      </c>
      <c r="H578" s="27"/>
      <c r="I578" s="27"/>
      <c r="J578" s="30">
        <f t="shared" si="160"/>
        <v>4500</v>
      </c>
      <c r="K578" s="27">
        <v>4500</v>
      </c>
      <c r="L578" s="27"/>
      <c r="M578" s="30">
        <f t="shared" si="161"/>
        <v>0</v>
      </c>
      <c r="N578" s="27"/>
      <c r="O578" s="27"/>
      <c r="P578" s="23">
        <f t="shared" si="149"/>
        <v>-4500</v>
      </c>
      <c r="Q578" s="23">
        <f t="shared" si="140"/>
        <v>-4500</v>
      </c>
      <c r="R578" s="23">
        <f t="shared" si="141"/>
        <v>0</v>
      </c>
      <c r="S578" s="30">
        <f t="shared" si="162"/>
        <v>0</v>
      </c>
      <c r="T578" s="27"/>
      <c r="U578" s="27"/>
      <c r="V578" s="30">
        <f t="shared" si="163"/>
        <v>0</v>
      </c>
      <c r="W578" s="27"/>
      <c r="X578" s="27"/>
      <c r="Y578" s="24"/>
    </row>
    <row r="579" spans="1:25" ht="21" x14ac:dyDescent="0.25">
      <c r="A579" s="25"/>
      <c r="B579" s="26"/>
      <c r="C579" s="26"/>
      <c r="D579" s="27"/>
      <c r="E579" s="28" t="s">
        <v>103</v>
      </c>
      <c r="F579" s="21" t="s">
        <v>104</v>
      </c>
      <c r="G579" s="30">
        <f t="shared" si="159"/>
        <v>3917.5</v>
      </c>
      <c r="H579" s="30"/>
      <c r="I579" s="30">
        <v>3917.5</v>
      </c>
      <c r="J579" s="30">
        <f t="shared" si="160"/>
        <v>0</v>
      </c>
      <c r="K579" s="30"/>
      <c r="L579" s="30">
        <v>0</v>
      </c>
      <c r="M579" s="30">
        <f t="shared" si="161"/>
        <v>0</v>
      </c>
      <c r="N579" s="30"/>
      <c r="O579" s="30">
        <v>0</v>
      </c>
      <c r="P579" s="23">
        <f t="shared" si="149"/>
        <v>0</v>
      </c>
      <c r="Q579" s="23">
        <f t="shared" si="140"/>
        <v>0</v>
      </c>
      <c r="R579" s="23">
        <f>SUM(O579-L579)</f>
        <v>0</v>
      </c>
      <c r="S579" s="30">
        <f t="shared" si="162"/>
        <v>0</v>
      </c>
      <c r="T579" s="30"/>
      <c r="U579" s="30">
        <v>0</v>
      </c>
      <c r="V579" s="30">
        <f t="shared" si="163"/>
        <v>0</v>
      </c>
      <c r="W579" s="30"/>
      <c r="X579" s="30">
        <v>0</v>
      </c>
      <c r="Y579" s="24"/>
    </row>
    <row r="580" spans="1:25" x14ac:dyDescent="0.25">
      <c r="A580" s="25"/>
      <c r="B580" s="26"/>
      <c r="C580" s="26"/>
      <c r="D580" s="27"/>
      <c r="E580" s="28" t="s">
        <v>96</v>
      </c>
      <c r="F580" s="21" t="s">
        <v>97</v>
      </c>
      <c r="G580" s="30">
        <f t="shared" si="159"/>
        <v>0</v>
      </c>
      <c r="H580" s="27"/>
      <c r="I580" s="27"/>
      <c r="J580" s="30">
        <f t="shared" si="160"/>
        <v>0</v>
      </c>
      <c r="K580" s="27"/>
      <c r="L580" s="27"/>
      <c r="M580" s="30">
        <f t="shared" si="161"/>
        <v>0</v>
      </c>
      <c r="N580" s="27"/>
      <c r="O580" s="27"/>
      <c r="P580" s="23">
        <f t="shared" si="149"/>
        <v>0</v>
      </c>
      <c r="Q580" s="23">
        <f t="shared" si="140"/>
        <v>0</v>
      </c>
      <c r="R580" s="23">
        <f t="shared" si="141"/>
        <v>0</v>
      </c>
      <c r="S580" s="30">
        <f t="shared" si="162"/>
        <v>0</v>
      </c>
      <c r="T580" s="27"/>
      <c r="U580" s="27"/>
      <c r="V580" s="30">
        <f t="shared" si="163"/>
        <v>0</v>
      </c>
      <c r="W580" s="27"/>
      <c r="X580" s="27"/>
      <c r="Y580" s="24"/>
    </row>
    <row r="581" spans="1:25" x14ac:dyDescent="0.25">
      <c r="A581" s="20" t="s">
        <v>398</v>
      </c>
      <c r="B581" s="21" t="s">
        <v>379</v>
      </c>
      <c r="C581" s="21" t="s">
        <v>160</v>
      </c>
      <c r="D581" s="21" t="s">
        <v>160</v>
      </c>
      <c r="E581" s="28" t="s">
        <v>399</v>
      </c>
      <c r="F581" s="27"/>
      <c r="G581" s="30">
        <f t="shared" si="159"/>
        <v>0</v>
      </c>
      <c r="H581" s="27"/>
      <c r="I581" s="27"/>
      <c r="J581" s="30">
        <f t="shared" si="160"/>
        <v>0</v>
      </c>
      <c r="K581" s="27"/>
      <c r="L581" s="27"/>
      <c r="M581" s="30">
        <f t="shared" si="161"/>
        <v>0</v>
      </c>
      <c r="N581" s="27"/>
      <c r="O581" s="27"/>
      <c r="P581" s="23">
        <f t="shared" si="149"/>
        <v>0</v>
      </c>
      <c r="Q581" s="23">
        <f t="shared" si="140"/>
        <v>0</v>
      </c>
      <c r="R581" s="23">
        <f t="shared" si="141"/>
        <v>0</v>
      </c>
      <c r="S581" s="30">
        <f t="shared" si="162"/>
        <v>0</v>
      </c>
      <c r="T581" s="27"/>
      <c r="U581" s="27"/>
      <c r="V581" s="30">
        <f t="shared" si="163"/>
        <v>0</v>
      </c>
      <c r="W581" s="27"/>
      <c r="X581" s="27"/>
      <c r="Y581" s="24"/>
    </row>
    <row r="582" spans="1:25" ht="21" x14ac:dyDescent="0.25">
      <c r="A582" s="20">
        <v>2930</v>
      </c>
      <c r="B582" s="21">
        <v>9</v>
      </c>
      <c r="C582" s="21">
        <v>3</v>
      </c>
      <c r="D582" s="21">
        <v>0</v>
      </c>
      <c r="E582" s="23" t="s">
        <v>400</v>
      </c>
      <c r="F582" s="27"/>
      <c r="G582" s="30">
        <f t="shared" si="159"/>
        <v>400</v>
      </c>
      <c r="H582" s="33">
        <v>400</v>
      </c>
      <c r="I582" s="33"/>
      <c r="J582" s="30">
        <f t="shared" si="160"/>
        <v>400</v>
      </c>
      <c r="K582" s="33">
        <v>400</v>
      </c>
      <c r="L582" s="33"/>
      <c r="M582" s="30">
        <f t="shared" si="161"/>
        <v>400</v>
      </c>
      <c r="N582" s="33">
        <v>400</v>
      </c>
      <c r="O582" s="33"/>
      <c r="P582" s="23">
        <f t="shared" si="149"/>
        <v>0</v>
      </c>
      <c r="Q582" s="23">
        <f t="shared" si="140"/>
        <v>0</v>
      </c>
      <c r="R582" s="23">
        <f t="shared" si="141"/>
        <v>0</v>
      </c>
      <c r="S582" s="30">
        <f t="shared" si="162"/>
        <v>400</v>
      </c>
      <c r="T582" s="33">
        <v>400</v>
      </c>
      <c r="U582" s="33"/>
      <c r="V582" s="30">
        <f t="shared" si="163"/>
        <v>400</v>
      </c>
      <c r="W582" s="33">
        <v>400</v>
      </c>
      <c r="X582" s="33"/>
      <c r="Y582" s="24"/>
    </row>
    <row r="583" spans="1:25" x14ac:dyDescent="0.25">
      <c r="A583" s="20"/>
      <c r="B583" s="21"/>
      <c r="C583" s="21"/>
      <c r="D583" s="21"/>
      <c r="E583" s="23" t="s">
        <v>17</v>
      </c>
      <c r="F583" s="27"/>
      <c r="G583" s="30"/>
      <c r="H583" s="33"/>
      <c r="I583" s="33"/>
      <c r="J583" s="30"/>
      <c r="K583" s="33"/>
      <c r="L583" s="33"/>
      <c r="M583" s="30"/>
      <c r="N583" s="33"/>
      <c r="O583" s="33"/>
      <c r="P583" s="23"/>
      <c r="Q583" s="23"/>
      <c r="R583" s="23"/>
      <c r="S583" s="30"/>
      <c r="T583" s="33"/>
      <c r="U583" s="33"/>
      <c r="V583" s="30"/>
      <c r="W583" s="33"/>
      <c r="X583" s="33"/>
      <c r="Y583" s="24"/>
    </row>
    <row r="584" spans="1:25" x14ac:dyDescent="0.25">
      <c r="A584" s="25">
        <v>2932</v>
      </c>
      <c r="B584" s="26">
        <v>9</v>
      </c>
      <c r="C584" s="26">
        <v>3</v>
      </c>
      <c r="D584" s="36">
        <v>2</v>
      </c>
      <c r="E584" s="28" t="s">
        <v>401</v>
      </c>
      <c r="F584" s="27"/>
      <c r="G584" s="30">
        <f>H584+I584</f>
        <v>400</v>
      </c>
      <c r="H584" s="27">
        <v>400</v>
      </c>
      <c r="I584" s="27"/>
      <c r="J584" s="30">
        <f>K584+L584</f>
        <v>400</v>
      </c>
      <c r="K584" s="27">
        <v>400</v>
      </c>
      <c r="L584" s="27"/>
      <c r="M584" s="30">
        <f>N584+O584</f>
        <v>400</v>
      </c>
      <c r="N584" s="27">
        <v>400</v>
      </c>
      <c r="O584" s="27"/>
      <c r="P584" s="23">
        <f t="shared" si="149"/>
        <v>0</v>
      </c>
      <c r="Q584" s="23">
        <f t="shared" si="140"/>
        <v>0</v>
      </c>
      <c r="R584" s="23">
        <f t="shared" si="141"/>
        <v>0</v>
      </c>
      <c r="S584" s="30">
        <f>T584+U584</f>
        <v>400</v>
      </c>
      <c r="T584" s="27">
        <v>400</v>
      </c>
      <c r="U584" s="27"/>
      <c r="V584" s="30">
        <f>W584+X584</f>
        <v>400</v>
      </c>
      <c r="W584" s="27">
        <v>400</v>
      </c>
      <c r="X584" s="27"/>
      <c r="Y584" s="24"/>
    </row>
    <row r="585" spans="1:25" x14ac:dyDescent="0.25">
      <c r="A585" s="25"/>
      <c r="B585" s="26"/>
      <c r="C585" s="26"/>
      <c r="D585" s="36"/>
      <c r="E585" s="28" t="s">
        <v>83</v>
      </c>
      <c r="F585" s="21" t="s">
        <v>84</v>
      </c>
      <c r="G585" s="30">
        <f>H585+I585</f>
        <v>400</v>
      </c>
      <c r="H585" s="27">
        <v>400</v>
      </c>
      <c r="I585" s="27"/>
      <c r="J585" s="30">
        <f>K585+L585</f>
        <v>400</v>
      </c>
      <c r="K585" s="27">
        <v>400</v>
      </c>
      <c r="L585" s="27"/>
      <c r="M585" s="30">
        <f>N585+O585</f>
        <v>400</v>
      </c>
      <c r="N585" s="27">
        <v>400</v>
      </c>
      <c r="O585" s="27"/>
      <c r="P585" s="23">
        <f t="shared" si="149"/>
        <v>0</v>
      </c>
      <c r="Q585" s="23">
        <f t="shared" si="140"/>
        <v>0</v>
      </c>
      <c r="R585" s="23">
        <f t="shared" si="141"/>
        <v>0</v>
      </c>
      <c r="S585" s="30">
        <f>T585+U585</f>
        <v>400</v>
      </c>
      <c r="T585" s="27">
        <v>400</v>
      </c>
      <c r="U585" s="27"/>
      <c r="V585" s="30">
        <f>W585+X585</f>
        <v>400</v>
      </c>
      <c r="W585" s="27">
        <v>400</v>
      </c>
      <c r="X585" s="27"/>
      <c r="Y585" s="24"/>
    </row>
    <row r="586" spans="1:25" x14ac:dyDescent="0.25">
      <c r="A586" s="25">
        <v>2940</v>
      </c>
      <c r="B586" s="26">
        <v>9</v>
      </c>
      <c r="C586" s="26">
        <v>4</v>
      </c>
      <c r="D586" s="36">
        <v>0</v>
      </c>
      <c r="E586" s="23" t="s">
        <v>402</v>
      </c>
      <c r="F586" s="27"/>
      <c r="G586" s="30">
        <f>H586+I586</f>
        <v>7570</v>
      </c>
      <c r="H586" s="33">
        <f>H588</f>
        <v>7570</v>
      </c>
      <c r="I586" s="33"/>
      <c r="J586" s="30">
        <f>K586+L586</f>
        <v>8000</v>
      </c>
      <c r="K586" s="33">
        <f>K588</f>
        <v>8000</v>
      </c>
      <c r="L586" s="33"/>
      <c r="M586" s="30">
        <f>N586+O586</f>
        <v>8000</v>
      </c>
      <c r="N586" s="33">
        <f>N588</f>
        <v>8000</v>
      </c>
      <c r="O586" s="33"/>
      <c r="P586" s="23">
        <f t="shared" si="149"/>
        <v>0</v>
      </c>
      <c r="Q586" s="23">
        <f t="shared" si="140"/>
        <v>0</v>
      </c>
      <c r="R586" s="23">
        <f t="shared" si="141"/>
        <v>0</v>
      </c>
      <c r="S586" s="30">
        <f>T586+U586</f>
        <v>8000</v>
      </c>
      <c r="T586" s="33">
        <f>T588</f>
        <v>8000</v>
      </c>
      <c r="U586" s="33"/>
      <c r="V586" s="30">
        <f>W586+X586</f>
        <v>8000</v>
      </c>
      <c r="W586" s="33">
        <f>W588</f>
        <v>8000</v>
      </c>
      <c r="X586" s="33"/>
      <c r="Y586" s="24"/>
    </row>
    <row r="587" spans="1:25" x14ac:dyDescent="0.25">
      <c r="A587" s="25"/>
      <c r="B587" s="26"/>
      <c r="C587" s="26"/>
      <c r="D587" s="36"/>
      <c r="E587" s="23" t="s">
        <v>17</v>
      </c>
      <c r="F587" s="27"/>
      <c r="G587" s="30"/>
      <c r="H587" s="33"/>
      <c r="I587" s="33"/>
      <c r="J587" s="30"/>
      <c r="K587" s="33"/>
      <c r="L587" s="33"/>
      <c r="M587" s="30"/>
      <c r="N587" s="33"/>
      <c r="O587" s="33"/>
      <c r="P587" s="23"/>
      <c r="Q587" s="23"/>
      <c r="R587" s="23"/>
      <c r="S587" s="30"/>
      <c r="T587" s="33"/>
      <c r="U587" s="33"/>
      <c r="V587" s="30"/>
      <c r="W587" s="33"/>
      <c r="X587" s="33"/>
      <c r="Y587" s="24"/>
    </row>
    <row r="588" spans="1:25" x14ac:dyDescent="0.25">
      <c r="A588" s="25">
        <v>2941</v>
      </c>
      <c r="B588" s="26">
        <v>9</v>
      </c>
      <c r="C588" s="26">
        <v>4</v>
      </c>
      <c r="D588" s="36">
        <v>1</v>
      </c>
      <c r="E588" s="28" t="s">
        <v>403</v>
      </c>
      <c r="F588" s="27"/>
      <c r="G588" s="30">
        <f>H588+I588</f>
        <v>7570</v>
      </c>
      <c r="H588" s="27">
        <f>H589</f>
        <v>7570</v>
      </c>
      <c r="I588" s="27"/>
      <c r="J588" s="30">
        <f>K588+L588</f>
        <v>8000</v>
      </c>
      <c r="K588" s="27">
        <f>K589</f>
        <v>8000</v>
      </c>
      <c r="L588" s="27"/>
      <c r="M588" s="30">
        <f>N588+O588</f>
        <v>8000</v>
      </c>
      <c r="N588" s="27">
        <f>N589</f>
        <v>8000</v>
      </c>
      <c r="O588" s="27"/>
      <c r="P588" s="23">
        <f t="shared" si="149"/>
        <v>0</v>
      </c>
      <c r="Q588" s="23">
        <f t="shared" si="140"/>
        <v>0</v>
      </c>
      <c r="R588" s="23">
        <f t="shared" si="141"/>
        <v>0</v>
      </c>
      <c r="S588" s="30">
        <f>T588+U588</f>
        <v>8000</v>
      </c>
      <c r="T588" s="27">
        <f>T589</f>
        <v>8000</v>
      </c>
      <c r="U588" s="27"/>
      <c r="V588" s="30">
        <f>W588+X588</f>
        <v>8000</v>
      </c>
      <c r="W588" s="27">
        <f>W589</f>
        <v>8000</v>
      </c>
      <c r="X588" s="27"/>
      <c r="Y588" s="24"/>
    </row>
    <row r="589" spans="1:25" x14ac:dyDescent="0.25">
      <c r="A589" s="25"/>
      <c r="B589" s="26"/>
      <c r="C589" s="26"/>
      <c r="D589" s="36"/>
      <c r="E589" s="28" t="s">
        <v>83</v>
      </c>
      <c r="F589" s="21" t="s">
        <v>84</v>
      </c>
      <c r="G589" s="30">
        <f>H589+I589</f>
        <v>7570</v>
      </c>
      <c r="H589" s="27">
        <v>7570</v>
      </c>
      <c r="I589" s="27"/>
      <c r="J589" s="30">
        <f>K589+L589</f>
        <v>8000</v>
      </c>
      <c r="K589" s="27">
        <v>8000</v>
      </c>
      <c r="L589" s="27"/>
      <c r="M589" s="30">
        <f>N589+O589</f>
        <v>8000</v>
      </c>
      <c r="N589" s="27">
        <v>8000</v>
      </c>
      <c r="O589" s="27"/>
      <c r="P589" s="23">
        <f t="shared" si="149"/>
        <v>0</v>
      </c>
      <c r="Q589" s="23">
        <f t="shared" si="140"/>
        <v>0</v>
      </c>
      <c r="R589" s="23">
        <f t="shared" si="141"/>
        <v>0</v>
      </c>
      <c r="S589" s="30">
        <f>T589+U589</f>
        <v>8000</v>
      </c>
      <c r="T589" s="27">
        <v>8000</v>
      </c>
      <c r="U589" s="27"/>
      <c r="V589" s="30">
        <f>W589+X589</f>
        <v>8000</v>
      </c>
      <c r="W589" s="27">
        <v>8000</v>
      </c>
      <c r="X589" s="27"/>
      <c r="Y589" s="24"/>
    </row>
    <row r="590" spans="1:25" ht="21" x14ac:dyDescent="0.25">
      <c r="A590" s="25" t="s">
        <v>404</v>
      </c>
      <c r="B590" s="26" t="s">
        <v>379</v>
      </c>
      <c r="C590" s="26" t="s">
        <v>113</v>
      </c>
      <c r="D590" s="27" t="s">
        <v>25</v>
      </c>
      <c r="E590" s="29" t="s">
        <v>405</v>
      </c>
      <c r="F590" s="30"/>
      <c r="G590" s="30">
        <f>H590+I590</f>
        <v>337435.7</v>
      </c>
      <c r="H590" s="30">
        <f>H592+H606</f>
        <v>331281.40000000002</v>
      </c>
      <c r="I590" s="30">
        <f>I592</f>
        <v>6154.2999999999993</v>
      </c>
      <c r="J590" s="30">
        <f>K590+L590</f>
        <v>357687.7</v>
      </c>
      <c r="K590" s="30">
        <f>K592+K606</f>
        <v>348684.7</v>
      </c>
      <c r="L590" s="30">
        <f>L592</f>
        <v>9003</v>
      </c>
      <c r="M590" s="30">
        <f>N590+O590</f>
        <v>355000</v>
      </c>
      <c r="N590" s="30">
        <f>N592+N606</f>
        <v>355000</v>
      </c>
      <c r="O590" s="30">
        <f>O592</f>
        <v>0</v>
      </c>
      <c r="P590" s="23">
        <f t="shared" si="149"/>
        <v>-2687.7000000000116</v>
      </c>
      <c r="Q590" s="23">
        <f t="shared" si="140"/>
        <v>6315.2999999999884</v>
      </c>
      <c r="R590" s="23">
        <f t="shared" si="141"/>
        <v>-9003</v>
      </c>
      <c r="S590" s="30">
        <f>T590+U590</f>
        <v>395000</v>
      </c>
      <c r="T590" s="30">
        <f>T592+T606</f>
        <v>365000</v>
      </c>
      <c r="U590" s="30">
        <f>U592</f>
        <v>30000</v>
      </c>
      <c r="V590" s="30">
        <f>W590+X590</f>
        <v>402500</v>
      </c>
      <c r="W590" s="30">
        <f>W592+W606</f>
        <v>372500</v>
      </c>
      <c r="X590" s="30">
        <f>X592</f>
        <v>30000</v>
      </c>
      <c r="Y590" s="24"/>
    </row>
    <row r="591" spans="1:25" x14ac:dyDescent="0.25">
      <c r="A591" s="25"/>
      <c r="B591" s="26"/>
      <c r="C591" s="26"/>
      <c r="D591" s="27"/>
      <c r="E591" s="28" t="s">
        <v>30</v>
      </c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3"/>
      <c r="Q591" s="23"/>
      <c r="R591" s="23"/>
      <c r="S591" s="27"/>
      <c r="T591" s="27"/>
      <c r="U591" s="27"/>
      <c r="V591" s="27"/>
      <c r="W591" s="27"/>
      <c r="X591" s="27"/>
      <c r="Y591" s="24"/>
    </row>
    <row r="592" spans="1:25" x14ac:dyDescent="0.25">
      <c r="A592" s="20" t="s">
        <v>406</v>
      </c>
      <c r="B592" s="21" t="s">
        <v>379</v>
      </c>
      <c r="C592" s="21" t="s">
        <v>113</v>
      </c>
      <c r="D592" s="21" t="s">
        <v>28</v>
      </c>
      <c r="E592" s="28" t="s">
        <v>407</v>
      </c>
      <c r="F592" s="27"/>
      <c r="G592" s="27">
        <f>G594+G606</f>
        <v>337390.30000000005</v>
      </c>
      <c r="H592" s="27">
        <f>H594+H606</f>
        <v>331281.40000000002</v>
      </c>
      <c r="I592" s="27">
        <f>I594+I606+I600</f>
        <v>6154.2999999999993</v>
      </c>
      <c r="J592" s="27">
        <f>J594+J606</f>
        <v>357687.7</v>
      </c>
      <c r="K592" s="27">
        <f>K594+K606</f>
        <v>348684.7</v>
      </c>
      <c r="L592" s="27">
        <f>L594+L606+L600</f>
        <v>9003</v>
      </c>
      <c r="M592" s="27">
        <f>M594+M606</f>
        <v>355000</v>
      </c>
      <c r="N592" s="27">
        <f>N594+N606</f>
        <v>355000</v>
      </c>
      <c r="O592" s="27">
        <f>O594+O606+O600</f>
        <v>0</v>
      </c>
      <c r="P592" s="23">
        <f t="shared" si="149"/>
        <v>-2687.7000000000116</v>
      </c>
      <c r="Q592" s="23">
        <f t="shared" si="140"/>
        <v>6315.2999999999884</v>
      </c>
      <c r="R592" s="23">
        <f t="shared" si="141"/>
        <v>-9003</v>
      </c>
      <c r="S592" s="27">
        <f>S594+S606</f>
        <v>395000</v>
      </c>
      <c r="T592" s="27">
        <f>T594+T606</f>
        <v>365000</v>
      </c>
      <c r="U592" s="27">
        <f>U594+U606+U600</f>
        <v>30000</v>
      </c>
      <c r="V592" s="27">
        <f>V594+V606</f>
        <v>402500</v>
      </c>
      <c r="W592" s="27">
        <f>W594+W606</f>
        <v>372500</v>
      </c>
      <c r="X592" s="27">
        <f>X594+X606+X600</f>
        <v>30000</v>
      </c>
      <c r="Y592" s="24"/>
    </row>
    <row r="593" spans="1:25" x14ac:dyDescent="0.25">
      <c r="A593" s="25"/>
      <c r="B593" s="26"/>
      <c r="C593" s="26"/>
      <c r="D593" s="27"/>
      <c r="E593" s="28" t="s">
        <v>17</v>
      </c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3"/>
      <c r="Q593" s="23"/>
      <c r="R593" s="23"/>
      <c r="S593" s="27"/>
      <c r="T593" s="27"/>
      <c r="U593" s="27"/>
      <c r="V593" s="27"/>
      <c r="W593" s="27"/>
      <c r="X593" s="27"/>
      <c r="Y593" s="24"/>
    </row>
    <row r="594" spans="1:25" x14ac:dyDescent="0.25">
      <c r="A594" s="25"/>
      <c r="B594" s="26"/>
      <c r="C594" s="26"/>
      <c r="D594" s="27"/>
      <c r="E594" s="29" t="s">
        <v>408</v>
      </c>
      <c r="F594" s="30"/>
      <c r="G594" s="30">
        <f>H594+I594</f>
        <v>331281.40000000002</v>
      </c>
      <c r="H594" s="30">
        <f>H595+H597+H598+H599+H596</f>
        <v>331281.40000000002</v>
      </c>
      <c r="I594" s="30"/>
      <c r="J594" s="30">
        <f>K594+L594</f>
        <v>348684.7</v>
      </c>
      <c r="K594" s="30">
        <f>K595+K597+K598+K599+K596</f>
        <v>348684.7</v>
      </c>
      <c r="L594" s="30"/>
      <c r="M594" s="30">
        <f>N594+O594</f>
        <v>355000</v>
      </c>
      <c r="N594" s="30">
        <f>N595+N597+N598+N599+N596</f>
        <v>355000</v>
      </c>
      <c r="O594" s="30"/>
      <c r="P594" s="23">
        <f t="shared" si="149"/>
        <v>6315.2999999999884</v>
      </c>
      <c r="Q594" s="23">
        <f t="shared" si="149"/>
        <v>6315.2999999999884</v>
      </c>
      <c r="R594" s="23">
        <f t="shared" ref="R594:R657" si="164">SUM(O594-L594)</f>
        <v>0</v>
      </c>
      <c r="S594" s="30">
        <f>T594+U594</f>
        <v>365000</v>
      </c>
      <c r="T594" s="30">
        <f>T595+T597+T598+T599+T596</f>
        <v>365000</v>
      </c>
      <c r="U594" s="30"/>
      <c r="V594" s="30">
        <f>W594+X594</f>
        <v>372500</v>
      </c>
      <c r="W594" s="30">
        <f>W595+W597+W598+W599+W596</f>
        <v>372500</v>
      </c>
      <c r="X594" s="30"/>
      <c r="Y594" s="24"/>
    </row>
    <row r="595" spans="1:25" x14ac:dyDescent="0.25">
      <c r="A595" s="25"/>
      <c r="B595" s="26"/>
      <c r="C595" s="26"/>
      <c r="D595" s="27"/>
      <c r="E595" s="28" t="s">
        <v>64</v>
      </c>
      <c r="F595" s="21" t="s">
        <v>65</v>
      </c>
      <c r="G595" s="30">
        <f>H595+I595</f>
        <v>0</v>
      </c>
      <c r="H595" s="27"/>
      <c r="I595" s="30"/>
      <c r="J595" s="30">
        <f>K595+L595</f>
        <v>0</v>
      </c>
      <c r="K595" s="27"/>
      <c r="L595" s="30"/>
      <c r="M595" s="30">
        <f>N595+O595</f>
        <v>0</v>
      </c>
      <c r="N595" s="27"/>
      <c r="O595" s="30"/>
      <c r="P595" s="23">
        <f t="shared" si="149"/>
        <v>0</v>
      </c>
      <c r="Q595" s="23">
        <f t="shared" si="149"/>
        <v>0</v>
      </c>
      <c r="R595" s="23">
        <f t="shared" si="164"/>
        <v>0</v>
      </c>
      <c r="S595" s="30">
        <f>T595+U595</f>
        <v>0</v>
      </c>
      <c r="T595" s="27"/>
      <c r="U595" s="30"/>
      <c r="V595" s="30">
        <f>W595+X595</f>
        <v>0</v>
      </c>
      <c r="W595" s="27"/>
      <c r="X595" s="30"/>
      <c r="Y595" s="24"/>
    </row>
    <row r="596" spans="1:25" x14ac:dyDescent="0.25">
      <c r="A596" s="25"/>
      <c r="B596" s="26"/>
      <c r="C596" s="26"/>
      <c r="D596" s="27"/>
      <c r="E596" s="28" t="s">
        <v>290</v>
      </c>
      <c r="F596" s="21">
        <v>4241</v>
      </c>
      <c r="G596" s="30"/>
      <c r="H596" s="27">
        <v>0</v>
      </c>
      <c r="I596" s="30"/>
      <c r="J596" s="30"/>
      <c r="K596" s="27">
        <v>0</v>
      </c>
      <c r="L596" s="30"/>
      <c r="M596" s="30"/>
      <c r="N596" s="27">
        <v>0</v>
      </c>
      <c r="O596" s="30"/>
      <c r="P596" s="23">
        <f t="shared" si="149"/>
        <v>0</v>
      </c>
      <c r="Q596" s="23">
        <f t="shared" si="149"/>
        <v>0</v>
      </c>
      <c r="R596" s="23">
        <f t="shared" si="164"/>
        <v>0</v>
      </c>
      <c r="S596" s="30"/>
      <c r="T596" s="27">
        <v>0</v>
      </c>
      <c r="U596" s="30"/>
      <c r="V596" s="30"/>
      <c r="W596" s="27">
        <v>0</v>
      </c>
      <c r="X596" s="30"/>
      <c r="Y596" s="24"/>
    </row>
    <row r="597" spans="1:25" ht="21" x14ac:dyDescent="0.25">
      <c r="A597" s="25"/>
      <c r="B597" s="26"/>
      <c r="C597" s="26"/>
      <c r="D597" s="27"/>
      <c r="E597" s="28" t="s">
        <v>79</v>
      </c>
      <c r="F597" s="21" t="s">
        <v>80</v>
      </c>
      <c r="G597" s="30">
        <f>H597+I597</f>
        <v>306154.09999999998</v>
      </c>
      <c r="H597" s="27">
        <v>306154.09999999998</v>
      </c>
      <c r="I597" s="27"/>
      <c r="J597" s="30">
        <f>K597+L597</f>
        <v>322179.8</v>
      </c>
      <c r="K597" s="27">
        <v>322179.8</v>
      </c>
      <c r="L597" s="27"/>
      <c r="M597" s="30">
        <f>N597+O597</f>
        <v>355000</v>
      </c>
      <c r="N597" s="27">
        <v>355000</v>
      </c>
      <c r="O597" s="27"/>
      <c r="P597" s="23">
        <f t="shared" si="149"/>
        <v>32820.200000000012</v>
      </c>
      <c r="Q597" s="23">
        <f t="shared" si="149"/>
        <v>32820.200000000012</v>
      </c>
      <c r="R597" s="23">
        <f t="shared" si="164"/>
        <v>0</v>
      </c>
      <c r="S597" s="30">
        <f>T597+U597</f>
        <v>365000</v>
      </c>
      <c r="T597" s="27">
        <v>365000</v>
      </c>
      <c r="U597" s="27"/>
      <c r="V597" s="30">
        <f>W597+X597</f>
        <v>372500</v>
      </c>
      <c r="W597" s="27">
        <v>372500</v>
      </c>
      <c r="X597" s="27"/>
      <c r="Y597" s="24"/>
    </row>
    <row r="598" spans="1:25" ht="31.5" x14ac:dyDescent="0.25">
      <c r="A598" s="25"/>
      <c r="B598" s="26"/>
      <c r="C598" s="26"/>
      <c r="D598" s="27"/>
      <c r="E598" s="28" t="s">
        <v>219</v>
      </c>
      <c r="F598" s="21" t="s">
        <v>220</v>
      </c>
      <c r="G598" s="30">
        <f>H598+I598</f>
        <v>13040.9</v>
      </c>
      <c r="H598" s="27">
        <v>13040.9</v>
      </c>
      <c r="I598" s="27"/>
      <c r="J598" s="30">
        <f>K598+L598</f>
        <v>15704.9</v>
      </c>
      <c r="K598" s="27">
        <v>15704.9</v>
      </c>
      <c r="L598" s="27"/>
      <c r="M598" s="30">
        <f>N598+O598</f>
        <v>0</v>
      </c>
      <c r="N598" s="27">
        <v>0</v>
      </c>
      <c r="O598" s="27"/>
      <c r="P598" s="23">
        <f t="shared" si="149"/>
        <v>-15704.9</v>
      </c>
      <c r="Q598" s="23">
        <f t="shared" si="149"/>
        <v>-15704.9</v>
      </c>
      <c r="R598" s="23">
        <f t="shared" si="164"/>
        <v>0</v>
      </c>
      <c r="S598" s="30">
        <f>T598+U598</f>
        <v>0</v>
      </c>
      <c r="T598" s="27">
        <v>0</v>
      </c>
      <c r="U598" s="27"/>
      <c r="V598" s="30">
        <f>W598+X598</f>
        <v>0</v>
      </c>
      <c r="W598" s="27">
        <v>0</v>
      </c>
      <c r="X598" s="27"/>
      <c r="Y598" s="24"/>
    </row>
    <row r="599" spans="1:25" x14ac:dyDescent="0.25">
      <c r="A599" s="25"/>
      <c r="B599" s="26"/>
      <c r="C599" s="26"/>
      <c r="D599" s="27"/>
      <c r="E599" s="43" t="s">
        <v>346</v>
      </c>
      <c r="F599" s="21">
        <v>4655</v>
      </c>
      <c r="G599" s="30">
        <f>H599+I599</f>
        <v>12086.4</v>
      </c>
      <c r="H599" s="27">
        <v>12086.4</v>
      </c>
      <c r="I599" s="27"/>
      <c r="J599" s="30">
        <f>K599+L599</f>
        <v>10800</v>
      </c>
      <c r="K599" s="27">
        <v>10800</v>
      </c>
      <c r="L599" s="27"/>
      <c r="M599" s="30">
        <f>N599+O599</f>
        <v>0</v>
      </c>
      <c r="N599" s="27">
        <v>0</v>
      </c>
      <c r="O599" s="27"/>
      <c r="P599" s="23">
        <f t="shared" si="149"/>
        <v>-10800</v>
      </c>
      <c r="Q599" s="23">
        <f>SUM(N599-K599)</f>
        <v>-10800</v>
      </c>
      <c r="R599" s="23">
        <f t="shared" si="164"/>
        <v>0</v>
      </c>
      <c r="S599" s="30">
        <f>T599+U599</f>
        <v>0</v>
      </c>
      <c r="T599" s="27">
        <v>0</v>
      </c>
      <c r="U599" s="27"/>
      <c r="V599" s="30">
        <f>W599+X599</f>
        <v>0</v>
      </c>
      <c r="W599" s="27">
        <v>0</v>
      </c>
      <c r="X599" s="27"/>
      <c r="Y599" s="24"/>
    </row>
    <row r="600" spans="1:25" ht="31.5" x14ac:dyDescent="0.25">
      <c r="A600" s="25"/>
      <c r="B600" s="26"/>
      <c r="C600" s="26"/>
      <c r="D600" s="27"/>
      <c r="E600" s="29" t="s">
        <v>409</v>
      </c>
      <c r="F600" s="30"/>
      <c r="G600" s="30">
        <f>H600+I600</f>
        <v>45.4</v>
      </c>
      <c r="H600" s="30"/>
      <c r="I600" s="27">
        <v>45.4</v>
      </c>
      <c r="J600" s="30">
        <f>K600+L600</f>
        <v>0</v>
      </c>
      <c r="K600" s="30"/>
      <c r="L600" s="27">
        <v>0</v>
      </c>
      <c r="M600" s="30">
        <f>N600+O600</f>
        <v>0</v>
      </c>
      <c r="N600" s="30"/>
      <c r="O600" s="27">
        <v>0</v>
      </c>
      <c r="P600" s="23">
        <f t="shared" si="149"/>
        <v>0</v>
      </c>
      <c r="Q600" s="23">
        <f t="shared" si="149"/>
        <v>0</v>
      </c>
      <c r="R600" s="23">
        <f t="shared" si="164"/>
        <v>0</v>
      </c>
      <c r="S600" s="30">
        <f>T600+U600</f>
        <v>0</v>
      </c>
      <c r="T600" s="30"/>
      <c r="U600" s="27">
        <v>0</v>
      </c>
      <c r="V600" s="30">
        <f>W600+X600</f>
        <v>0</v>
      </c>
      <c r="W600" s="30"/>
      <c r="X600" s="27">
        <v>0</v>
      </c>
      <c r="Y600" s="24"/>
    </row>
    <row r="601" spans="1:25" x14ac:dyDescent="0.25">
      <c r="A601" s="25"/>
      <c r="B601" s="26"/>
      <c r="C601" s="26"/>
      <c r="D601" s="27"/>
      <c r="E601" s="28" t="s">
        <v>94</v>
      </c>
      <c r="F601" s="21" t="s">
        <v>95</v>
      </c>
      <c r="G601" s="30">
        <f>H601+I601</f>
        <v>45.4</v>
      </c>
      <c r="H601" s="27"/>
      <c r="I601" s="27">
        <v>45.4</v>
      </c>
      <c r="J601" s="30">
        <f>K601+L601</f>
        <v>0</v>
      </c>
      <c r="K601" s="27"/>
      <c r="L601" s="27">
        <v>0</v>
      </c>
      <c r="M601" s="30">
        <f>N601+O601</f>
        <v>0</v>
      </c>
      <c r="N601" s="27"/>
      <c r="O601" s="27">
        <v>0</v>
      </c>
      <c r="P601" s="23">
        <f t="shared" si="149"/>
        <v>0</v>
      </c>
      <c r="Q601" s="23">
        <f t="shared" si="149"/>
        <v>0</v>
      </c>
      <c r="R601" s="23">
        <f t="shared" si="164"/>
        <v>0</v>
      </c>
      <c r="S601" s="30">
        <f>T601+U601</f>
        <v>0</v>
      </c>
      <c r="T601" s="27"/>
      <c r="U601" s="27">
        <v>0</v>
      </c>
      <c r="V601" s="30">
        <f>W601+X601</f>
        <v>0</v>
      </c>
      <c r="W601" s="27"/>
      <c r="X601" s="27">
        <v>0</v>
      </c>
      <c r="Y601" s="24"/>
    </row>
    <row r="602" spans="1:25" ht="42" hidden="1" x14ac:dyDescent="0.25">
      <c r="A602" s="25"/>
      <c r="B602" s="26"/>
      <c r="C602" s="26"/>
      <c r="D602" s="27"/>
      <c r="E602" s="29" t="s">
        <v>410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23">
        <f t="shared" si="149"/>
        <v>0</v>
      </c>
      <c r="Q602" s="23">
        <f t="shared" si="149"/>
        <v>0</v>
      </c>
      <c r="R602" s="23">
        <f t="shared" si="164"/>
        <v>0</v>
      </c>
      <c r="S602" s="30"/>
      <c r="T602" s="30"/>
      <c r="U602" s="30"/>
      <c r="V602" s="30"/>
      <c r="W602" s="30"/>
      <c r="X602" s="30"/>
      <c r="Y602" s="24"/>
    </row>
    <row r="603" spans="1:25" ht="21" hidden="1" x14ac:dyDescent="0.25">
      <c r="A603" s="25"/>
      <c r="B603" s="26"/>
      <c r="C603" s="26"/>
      <c r="D603" s="27"/>
      <c r="E603" s="28" t="s">
        <v>79</v>
      </c>
      <c r="F603" s="21" t="s">
        <v>80</v>
      </c>
      <c r="G603" s="27"/>
      <c r="H603" s="27"/>
      <c r="I603" s="27"/>
      <c r="J603" s="27"/>
      <c r="K603" s="27"/>
      <c r="L603" s="27"/>
      <c r="M603" s="27"/>
      <c r="N603" s="27"/>
      <c r="O603" s="27"/>
      <c r="P603" s="23">
        <f t="shared" si="149"/>
        <v>0</v>
      </c>
      <c r="Q603" s="23">
        <f t="shared" si="149"/>
        <v>0</v>
      </c>
      <c r="R603" s="23">
        <f t="shared" si="164"/>
        <v>0</v>
      </c>
      <c r="S603" s="27"/>
      <c r="T603" s="27"/>
      <c r="U603" s="27"/>
      <c r="V603" s="27"/>
      <c r="W603" s="27"/>
      <c r="X603" s="27"/>
      <c r="Y603" s="24"/>
    </row>
    <row r="604" spans="1:25" ht="31.5" x14ac:dyDescent="0.25">
      <c r="A604" s="25"/>
      <c r="B604" s="26"/>
      <c r="C604" s="26"/>
      <c r="D604" s="27"/>
      <c r="E604" s="29" t="s">
        <v>411</v>
      </c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23">
        <f t="shared" si="149"/>
        <v>0</v>
      </c>
      <c r="Q604" s="23">
        <f t="shared" si="149"/>
        <v>0</v>
      </c>
      <c r="R604" s="23">
        <f t="shared" si="164"/>
        <v>0</v>
      </c>
      <c r="S604" s="30"/>
      <c r="T604" s="30"/>
      <c r="U604" s="30"/>
      <c r="V604" s="30"/>
      <c r="W604" s="30"/>
      <c r="X604" s="30"/>
      <c r="Y604" s="24"/>
    </row>
    <row r="605" spans="1:25" ht="21" x14ac:dyDescent="0.25">
      <c r="A605" s="25"/>
      <c r="B605" s="26"/>
      <c r="C605" s="26"/>
      <c r="D605" s="27"/>
      <c r="E605" s="28" t="s">
        <v>79</v>
      </c>
      <c r="F605" s="21" t="s">
        <v>80</v>
      </c>
      <c r="G605" s="27"/>
      <c r="H605" s="27"/>
      <c r="I605" s="27"/>
      <c r="J605" s="27"/>
      <c r="K605" s="27"/>
      <c r="L605" s="27"/>
      <c r="M605" s="27"/>
      <c r="N605" s="27"/>
      <c r="O605" s="27"/>
      <c r="P605" s="23">
        <f t="shared" si="149"/>
        <v>0</v>
      </c>
      <c r="Q605" s="23">
        <f t="shared" si="149"/>
        <v>0</v>
      </c>
      <c r="R605" s="23">
        <f t="shared" si="164"/>
        <v>0</v>
      </c>
      <c r="S605" s="27"/>
      <c r="T605" s="27"/>
      <c r="U605" s="27"/>
      <c r="V605" s="27"/>
      <c r="W605" s="27"/>
      <c r="X605" s="27"/>
      <c r="Y605" s="24"/>
    </row>
    <row r="606" spans="1:25" ht="31.5" x14ac:dyDescent="0.25">
      <c r="A606" s="25"/>
      <c r="B606" s="26"/>
      <c r="C606" s="26"/>
      <c r="D606" s="27"/>
      <c r="E606" s="29" t="s">
        <v>412</v>
      </c>
      <c r="F606" s="30"/>
      <c r="G606" s="30">
        <f>G607+G608+G609</f>
        <v>6108.9</v>
      </c>
      <c r="H606" s="30"/>
      <c r="I606" s="30">
        <f>I607+I608+I609</f>
        <v>6108.9</v>
      </c>
      <c r="J606" s="30">
        <f>J607+J608+J609</f>
        <v>9003</v>
      </c>
      <c r="K606" s="30"/>
      <c r="L606" s="30">
        <f>L607+L608+L609</f>
        <v>9003</v>
      </c>
      <c r="M606" s="30">
        <f>M607+M608+M609</f>
        <v>0</v>
      </c>
      <c r="N606" s="30"/>
      <c r="O606" s="30">
        <f>O607+O608+O609</f>
        <v>0</v>
      </c>
      <c r="P606" s="23">
        <f t="shared" si="149"/>
        <v>-9003</v>
      </c>
      <c r="Q606" s="23">
        <f t="shared" si="149"/>
        <v>0</v>
      </c>
      <c r="R606" s="23">
        <f t="shared" si="164"/>
        <v>-9003</v>
      </c>
      <c r="S606" s="30">
        <f>S607+S608+S609</f>
        <v>30000</v>
      </c>
      <c r="T606" s="30"/>
      <c r="U606" s="30">
        <f>U607+U608+U609</f>
        <v>30000</v>
      </c>
      <c r="V606" s="30">
        <f>V607+V608+V609</f>
        <v>30000</v>
      </c>
      <c r="W606" s="30"/>
      <c r="X606" s="30">
        <f>X607+X608+X609</f>
        <v>30000</v>
      </c>
      <c r="Y606" s="24"/>
    </row>
    <row r="607" spans="1:25" x14ac:dyDescent="0.25">
      <c r="A607" s="25"/>
      <c r="B607" s="26"/>
      <c r="C607" s="26"/>
      <c r="D607" s="27"/>
      <c r="E607" s="28" t="s">
        <v>101</v>
      </c>
      <c r="F607" s="21" t="s">
        <v>102</v>
      </c>
      <c r="G607" s="30">
        <f>H607+I607</f>
        <v>185</v>
      </c>
      <c r="H607" s="27"/>
      <c r="I607" s="27">
        <v>185</v>
      </c>
      <c r="J607" s="30">
        <f>K607+L607</f>
        <v>4700</v>
      </c>
      <c r="K607" s="27"/>
      <c r="L607" s="27">
        <v>4700</v>
      </c>
      <c r="M607" s="30">
        <f>N607+O607</f>
        <v>0</v>
      </c>
      <c r="N607" s="27"/>
      <c r="O607" s="27">
        <v>0</v>
      </c>
      <c r="P607" s="23">
        <f t="shared" si="149"/>
        <v>-4700</v>
      </c>
      <c r="Q607" s="23">
        <f t="shared" si="149"/>
        <v>0</v>
      </c>
      <c r="R607" s="23">
        <f t="shared" si="164"/>
        <v>-4700</v>
      </c>
      <c r="S607" s="30">
        <f>T607+U607</f>
        <v>30000</v>
      </c>
      <c r="T607" s="27"/>
      <c r="U607" s="27">
        <v>30000</v>
      </c>
      <c r="V607" s="30">
        <f>W607+X607</f>
        <v>30000</v>
      </c>
      <c r="W607" s="27"/>
      <c r="X607" s="27">
        <v>30000</v>
      </c>
      <c r="Y607" s="24"/>
    </row>
    <row r="608" spans="1:25" ht="21" x14ac:dyDescent="0.25">
      <c r="A608" s="25"/>
      <c r="B608" s="26"/>
      <c r="C608" s="26"/>
      <c r="D608" s="27"/>
      <c r="E608" s="28" t="s">
        <v>103</v>
      </c>
      <c r="F608" s="21" t="s">
        <v>104</v>
      </c>
      <c r="G608" s="30">
        <f>H608+I608</f>
        <v>5893.9</v>
      </c>
      <c r="H608" s="27"/>
      <c r="I608" s="27">
        <v>5893.9</v>
      </c>
      <c r="J608" s="30">
        <f>K608+L608</f>
        <v>3300</v>
      </c>
      <c r="K608" s="27"/>
      <c r="L608" s="27">
        <v>3300</v>
      </c>
      <c r="M608" s="30">
        <f>N608+O608</f>
        <v>0</v>
      </c>
      <c r="N608" s="27"/>
      <c r="O608" s="27">
        <v>0</v>
      </c>
      <c r="P608" s="23">
        <f t="shared" ref="P608:Q671" si="165">SUM(M608-J608)</f>
        <v>-3300</v>
      </c>
      <c r="Q608" s="23">
        <f t="shared" si="165"/>
        <v>0</v>
      </c>
      <c r="R608" s="23">
        <f t="shared" si="164"/>
        <v>-3300</v>
      </c>
      <c r="S608" s="30">
        <f>T608+U608</f>
        <v>0</v>
      </c>
      <c r="T608" s="27"/>
      <c r="U608" s="27">
        <v>0</v>
      </c>
      <c r="V608" s="30">
        <f>W608+X608</f>
        <v>0</v>
      </c>
      <c r="W608" s="27"/>
      <c r="X608" s="27">
        <v>0</v>
      </c>
      <c r="Y608" s="24"/>
    </row>
    <row r="609" spans="1:25" x14ac:dyDescent="0.25">
      <c r="A609" s="25"/>
      <c r="B609" s="26"/>
      <c r="C609" s="26"/>
      <c r="D609" s="27"/>
      <c r="E609" s="28" t="s">
        <v>96</v>
      </c>
      <c r="F609" s="21">
        <v>5134</v>
      </c>
      <c r="G609" s="30">
        <f>H609+I609</f>
        <v>30</v>
      </c>
      <c r="H609" s="27"/>
      <c r="I609" s="27">
        <v>30</v>
      </c>
      <c r="J609" s="30">
        <f>K609+L609</f>
        <v>1003</v>
      </c>
      <c r="K609" s="27"/>
      <c r="L609" s="27">
        <v>1003</v>
      </c>
      <c r="M609" s="30">
        <f>N609+O609</f>
        <v>0</v>
      </c>
      <c r="N609" s="27"/>
      <c r="O609" s="27">
        <v>0</v>
      </c>
      <c r="P609" s="23">
        <f t="shared" si="165"/>
        <v>-1003</v>
      </c>
      <c r="Q609" s="23">
        <f t="shared" si="165"/>
        <v>0</v>
      </c>
      <c r="R609" s="23">
        <f t="shared" si="164"/>
        <v>-1003</v>
      </c>
      <c r="S609" s="30">
        <f>T609+U609</f>
        <v>0</v>
      </c>
      <c r="T609" s="27"/>
      <c r="U609" s="27">
        <v>0</v>
      </c>
      <c r="V609" s="30">
        <f>W609+X609</f>
        <v>0</v>
      </c>
      <c r="W609" s="27"/>
      <c r="X609" s="27">
        <v>0</v>
      </c>
      <c r="Y609" s="24"/>
    </row>
    <row r="610" spans="1:25" ht="21" x14ac:dyDescent="0.25">
      <c r="A610" s="25"/>
      <c r="B610" s="26"/>
      <c r="C610" s="26"/>
      <c r="D610" s="27"/>
      <c r="E610" s="29" t="s">
        <v>413</v>
      </c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23">
        <f t="shared" si="165"/>
        <v>0</v>
      </c>
      <c r="Q610" s="23">
        <f t="shared" si="165"/>
        <v>0</v>
      </c>
      <c r="R610" s="23">
        <f t="shared" si="164"/>
        <v>0</v>
      </c>
      <c r="S610" s="30"/>
      <c r="T610" s="30"/>
      <c r="U610" s="30"/>
      <c r="V610" s="30"/>
      <c r="W610" s="30"/>
      <c r="X610" s="30"/>
      <c r="Y610" s="24"/>
    </row>
    <row r="611" spans="1:25" x14ac:dyDescent="0.25">
      <c r="A611" s="25"/>
      <c r="B611" s="26"/>
      <c r="C611" s="26"/>
      <c r="D611" s="27"/>
      <c r="E611" s="28" t="s">
        <v>223</v>
      </c>
      <c r="F611" s="21" t="s">
        <v>224</v>
      </c>
      <c r="G611" s="27"/>
      <c r="H611" s="27"/>
      <c r="I611" s="27"/>
      <c r="J611" s="27"/>
      <c r="K611" s="27"/>
      <c r="L611" s="27"/>
      <c r="M611" s="27"/>
      <c r="N611" s="27"/>
      <c r="O611" s="27"/>
      <c r="P611" s="23">
        <f t="shared" si="165"/>
        <v>0</v>
      </c>
      <c r="Q611" s="23">
        <f t="shared" si="165"/>
        <v>0</v>
      </c>
      <c r="R611" s="23">
        <f t="shared" si="164"/>
        <v>0</v>
      </c>
      <c r="S611" s="27"/>
      <c r="T611" s="27"/>
      <c r="U611" s="27"/>
      <c r="V611" s="27"/>
      <c r="W611" s="27"/>
      <c r="X611" s="27"/>
      <c r="Y611" s="24"/>
    </row>
    <row r="612" spans="1:25" ht="21" x14ac:dyDescent="0.25">
      <c r="A612" s="25" t="s">
        <v>414</v>
      </c>
      <c r="B612" s="26" t="s">
        <v>379</v>
      </c>
      <c r="C612" s="26" t="s">
        <v>120</v>
      </c>
      <c r="D612" s="27" t="s">
        <v>25</v>
      </c>
      <c r="E612" s="29" t="s">
        <v>415</v>
      </c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23">
        <f t="shared" si="165"/>
        <v>0</v>
      </c>
      <c r="Q612" s="23">
        <f t="shared" si="165"/>
        <v>0</v>
      </c>
      <c r="R612" s="23">
        <f t="shared" si="164"/>
        <v>0</v>
      </c>
      <c r="S612" s="30"/>
      <c r="T612" s="30"/>
      <c r="U612" s="30"/>
      <c r="V612" s="30"/>
      <c r="W612" s="30"/>
      <c r="X612" s="30"/>
      <c r="Y612" s="24"/>
    </row>
    <row r="613" spans="1:25" x14ac:dyDescent="0.25">
      <c r="A613" s="25"/>
      <c r="B613" s="26"/>
      <c r="C613" s="26"/>
      <c r="D613" s="27"/>
      <c r="E613" s="28" t="s">
        <v>30</v>
      </c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3"/>
      <c r="Q613" s="23"/>
      <c r="R613" s="23"/>
      <c r="S613" s="27"/>
      <c r="T613" s="27"/>
      <c r="U613" s="27"/>
      <c r="V613" s="27"/>
      <c r="W613" s="27"/>
      <c r="X613" s="27"/>
      <c r="Y613" s="24"/>
    </row>
    <row r="614" spans="1:25" ht="21" x14ac:dyDescent="0.25">
      <c r="A614" s="20" t="s">
        <v>416</v>
      </c>
      <c r="B614" s="21" t="s">
        <v>379</v>
      </c>
      <c r="C614" s="21" t="s">
        <v>120</v>
      </c>
      <c r="D614" s="21" t="s">
        <v>28</v>
      </c>
      <c r="E614" s="28" t="s">
        <v>415</v>
      </c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3">
        <f t="shared" si="165"/>
        <v>0</v>
      </c>
      <c r="Q614" s="23">
        <f t="shared" si="165"/>
        <v>0</v>
      </c>
      <c r="R614" s="23">
        <f t="shared" si="164"/>
        <v>0</v>
      </c>
      <c r="S614" s="27"/>
      <c r="T614" s="27"/>
      <c r="U614" s="27"/>
      <c r="V614" s="27"/>
      <c r="W614" s="27"/>
      <c r="X614" s="27"/>
      <c r="Y614" s="24"/>
    </row>
    <row r="615" spans="1:25" x14ac:dyDescent="0.25">
      <c r="A615" s="25"/>
      <c r="B615" s="26"/>
      <c r="C615" s="26"/>
      <c r="D615" s="27"/>
      <c r="E615" s="28" t="s">
        <v>17</v>
      </c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3"/>
      <c r="Q615" s="23"/>
      <c r="R615" s="23"/>
      <c r="S615" s="27"/>
      <c r="T615" s="27"/>
      <c r="U615" s="27"/>
      <c r="V615" s="27"/>
      <c r="W615" s="27"/>
      <c r="X615" s="27"/>
      <c r="Y615" s="24"/>
    </row>
    <row r="616" spans="1:25" ht="31.5" x14ac:dyDescent="0.25">
      <c r="A616" s="25"/>
      <c r="B616" s="26"/>
      <c r="C616" s="26"/>
      <c r="D616" s="27"/>
      <c r="E616" s="29" t="s">
        <v>417</v>
      </c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23">
        <f t="shared" si="165"/>
        <v>0</v>
      </c>
      <c r="Q616" s="23">
        <f t="shared" si="165"/>
        <v>0</v>
      </c>
      <c r="R616" s="23">
        <f t="shared" si="164"/>
        <v>0</v>
      </c>
      <c r="S616" s="30"/>
      <c r="T616" s="30"/>
      <c r="U616" s="30"/>
      <c r="V616" s="30"/>
      <c r="W616" s="30"/>
      <c r="X616" s="30"/>
      <c r="Y616" s="24"/>
    </row>
    <row r="617" spans="1:25" x14ac:dyDescent="0.25">
      <c r="A617" s="25"/>
      <c r="B617" s="26"/>
      <c r="C617" s="26"/>
      <c r="D617" s="27"/>
      <c r="E617" s="28" t="s">
        <v>101</v>
      </c>
      <c r="F617" s="21" t="s">
        <v>102</v>
      </c>
      <c r="G617" s="27"/>
      <c r="H617" s="27"/>
      <c r="I617" s="27"/>
      <c r="J617" s="27"/>
      <c r="K617" s="27"/>
      <c r="L617" s="27"/>
      <c r="M617" s="27"/>
      <c r="N617" s="27"/>
      <c r="O617" s="27"/>
      <c r="P617" s="23">
        <f t="shared" si="165"/>
        <v>0</v>
      </c>
      <c r="Q617" s="23">
        <f t="shared" si="165"/>
        <v>0</v>
      </c>
      <c r="R617" s="23">
        <f t="shared" si="164"/>
        <v>0</v>
      </c>
      <c r="S617" s="27"/>
      <c r="T617" s="27"/>
      <c r="U617" s="27"/>
      <c r="V617" s="27"/>
      <c r="W617" s="27"/>
      <c r="X617" s="27"/>
      <c r="Y617" s="24"/>
    </row>
    <row r="618" spans="1:25" ht="21" x14ac:dyDescent="0.25">
      <c r="A618" s="25"/>
      <c r="B618" s="26"/>
      <c r="C618" s="26"/>
      <c r="D618" s="27"/>
      <c r="E618" s="28" t="s">
        <v>103</v>
      </c>
      <c r="F618" s="21" t="s">
        <v>104</v>
      </c>
      <c r="G618" s="27"/>
      <c r="H618" s="27"/>
      <c r="I618" s="27"/>
      <c r="J618" s="27"/>
      <c r="K618" s="27"/>
      <c r="L618" s="27"/>
      <c r="M618" s="27"/>
      <c r="N618" s="27"/>
      <c r="O618" s="27"/>
      <c r="P618" s="23">
        <f t="shared" si="165"/>
        <v>0</v>
      </c>
      <c r="Q618" s="23">
        <f t="shared" si="165"/>
        <v>0</v>
      </c>
      <c r="R618" s="23">
        <f t="shared" si="164"/>
        <v>0</v>
      </c>
      <c r="S618" s="27"/>
      <c r="T618" s="27"/>
      <c r="U618" s="27"/>
      <c r="V618" s="27"/>
      <c r="W618" s="27"/>
      <c r="X618" s="27"/>
      <c r="Y618" s="24"/>
    </row>
    <row r="619" spans="1:25" ht="21" x14ac:dyDescent="0.25">
      <c r="A619" s="25"/>
      <c r="B619" s="26"/>
      <c r="C619" s="26"/>
      <c r="D619" s="27"/>
      <c r="E619" s="29" t="s">
        <v>418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23">
        <f t="shared" si="165"/>
        <v>0</v>
      </c>
      <c r="Q619" s="23">
        <f t="shared" si="165"/>
        <v>0</v>
      </c>
      <c r="R619" s="23">
        <f t="shared" si="164"/>
        <v>0</v>
      </c>
      <c r="S619" s="30"/>
      <c r="T619" s="30"/>
      <c r="U619" s="30"/>
      <c r="V619" s="30"/>
      <c r="W619" s="30"/>
      <c r="X619" s="30"/>
      <c r="Y619" s="24"/>
    </row>
    <row r="620" spans="1:25" x14ac:dyDescent="0.25">
      <c r="A620" s="25"/>
      <c r="B620" s="26"/>
      <c r="C620" s="26"/>
      <c r="D620" s="27"/>
      <c r="E620" s="28" t="s">
        <v>64</v>
      </c>
      <c r="F620" s="21" t="s">
        <v>65</v>
      </c>
      <c r="G620" s="27"/>
      <c r="H620" s="27"/>
      <c r="I620" s="27"/>
      <c r="J620" s="27"/>
      <c r="K620" s="27"/>
      <c r="L620" s="27"/>
      <c r="M620" s="27"/>
      <c r="N620" s="27"/>
      <c r="O620" s="27"/>
      <c r="P620" s="23">
        <f t="shared" si="165"/>
        <v>0</v>
      </c>
      <c r="Q620" s="23">
        <f t="shared" si="165"/>
        <v>0</v>
      </c>
      <c r="R620" s="23">
        <f t="shared" si="164"/>
        <v>0</v>
      </c>
      <c r="S620" s="27"/>
      <c r="T620" s="27"/>
      <c r="U620" s="27"/>
      <c r="V620" s="27"/>
      <c r="W620" s="27"/>
      <c r="X620" s="27"/>
      <c r="Y620" s="24"/>
    </row>
    <row r="621" spans="1:25" ht="42" x14ac:dyDescent="0.25">
      <c r="A621" s="25"/>
      <c r="B621" s="26"/>
      <c r="C621" s="26"/>
      <c r="D621" s="27"/>
      <c r="E621" s="29" t="s">
        <v>419</v>
      </c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23">
        <f t="shared" si="165"/>
        <v>0</v>
      </c>
      <c r="Q621" s="23">
        <f t="shared" si="165"/>
        <v>0</v>
      </c>
      <c r="R621" s="23">
        <f t="shared" si="164"/>
        <v>0</v>
      </c>
      <c r="S621" s="30"/>
      <c r="T621" s="30"/>
      <c r="U621" s="30"/>
      <c r="V621" s="30"/>
      <c r="W621" s="30"/>
      <c r="X621" s="30"/>
      <c r="Y621" s="24"/>
    </row>
    <row r="622" spans="1:25" ht="31.5" x14ac:dyDescent="0.25">
      <c r="A622" s="25"/>
      <c r="B622" s="26"/>
      <c r="C622" s="26"/>
      <c r="D622" s="27"/>
      <c r="E622" s="28" t="s">
        <v>219</v>
      </c>
      <c r="F622" s="21" t="s">
        <v>220</v>
      </c>
      <c r="G622" s="27"/>
      <c r="H622" s="27"/>
      <c r="I622" s="27"/>
      <c r="J622" s="27"/>
      <c r="K622" s="27"/>
      <c r="L622" s="27"/>
      <c r="M622" s="27"/>
      <c r="N622" s="27"/>
      <c r="O622" s="27"/>
      <c r="P622" s="23">
        <f t="shared" si="165"/>
        <v>0</v>
      </c>
      <c r="Q622" s="23">
        <f t="shared" si="165"/>
        <v>0</v>
      </c>
      <c r="R622" s="23">
        <f t="shared" si="164"/>
        <v>0</v>
      </c>
      <c r="S622" s="27"/>
      <c r="T622" s="27"/>
      <c r="U622" s="27"/>
      <c r="V622" s="27"/>
      <c r="W622" s="27"/>
      <c r="X622" s="27"/>
      <c r="Y622" s="24"/>
    </row>
    <row r="623" spans="1:25" ht="52.5" x14ac:dyDescent="0.25">
      <c r="A623" s="25"/>
      <c r="B623" s="26"/>
      <c r="C623" s="26"/>
      <c r="D623" s="27"/>
      <c r="E623" s="29" t="s">
        <v>420</v>
      </c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23">
        <f t="shared" si="165"/>
        <v>0</v>
      </c>
      <c r="Q623" s="23">
        <f t="shared" si="165"/>
        <v>0</v>
      </c>
      <c r="R623" s="23">
        <f t="shared" si="164"/>
        <v>0</v>
      </c>
      <c r="S623" s="30"/>
      <c r="T623" s="30"/>
      <c r="U623" s="30"/>
      <c r="V623" s="30"/>
      <c r="W623" s="30"/>
      <c r="X623" s="30"/>
      <c r="Y623" s="24"/>
    </row>
    <row r="624" spans="1:25" ht="21" x14ac:dyDescent="0.25">
      <c r="A624" s="25"/>
      <c r="B624" s="26"/>
      <c r="C624" s="26"/>
      <c r="D624" s="27"/>
      <c r="E624" s="28" t="s">
        <v>56</v>
      </c>
      <c r="F624" s="21" t="s">
        <v>57</v>
      </c>
      <c r="G624" s="27"/>
      <c r="H624" s="27"/>
      <c r="I624" s="27"/>
      <c r="J624" s="27"/>
      <c r="K624" s="27"/>
      <c r="L624" s="27"/>
      <c r="M624" s="27"/>
      <c r="N624" s="27"/>
      <c r="O624" s="27"/>
      <c r="P624" s="23">
        <f t="shared" si="165"/>
        <v>0</v>
      </c>
      <c r="Q624" s="23">
        <f t="shared" si="165"/>
        <v>0</v>
      </c>
      <c r="R624" s="23">
        <f t="shared" si="164"/>
        <v>0</v>
      </c>
      <c r="S624" s="27"/>
      <c r="T624" s="27"/>
      <c r="U624" s="27"/>
      <c r="V624" s="27"/>
      <c r="W624" s="27"/>
      <c r="X624" s="27"/>
      <c r="Y624" s="24"/>
    </row>
    <row r="625" spans="1:25" x14ac:dyDescent="0.25">
      <c r="A625" s="25" t="s">
        <v>421</v>
      </c>
      <c r="B625" s="26" t="s">
        <v>422</v>
      </c>
      <c r="C625" s="26" t="s">
        <v>25</v>
      </c>
      <c r="D625" s="27" t="s">
        <v>25</v>
      </c>
      <c r="E625" s="29" t="s">
        <v>423</v>
      </c>
      <c r="F625" s="30"/>
      <c r="G625" s="30">
        <f>SUM(G627+G633+G642+G674)</f>
        <v>10305</v>
      </c>
      <c r="H625" s="30">
        <f>SUM(H627+H633+H642+H674)</f>
        <v>10305</v>
      </c>
      <c r="I625" s="30">
        <f>SUM(I627+I633+I642+I674)</f>
        <v>0</v>
      </c>
      <c r="J625" s="30">
        <f>K625+L625</f>
        <v>12000</v>
      </c>
      <c r="K625" s="30">
        <f>SUM(K627+K633+K642+K674)</f>
        <v>12000</v>
      </c>
      <c r="L625" s="30">
        <f>SUM(L627+L633+L642+L674)</f>
        <v>0</v>
      </c>
      <c r="M625" s="30">
        <f>N625+O625</f>
        <v>15000</v>
      </c>
      <c r="N625" s="30">
        <f>SUM(N627+N633+N642+N674)</f>
        <v>15000</v>
      </c>
      <c r="O625" s="30">
        <f>SUM(O627+O633+O642+O674)</f>
        <v>0</v>
      </c>
      <c r="P625" s="23">
        <f t="shared" si="165"/>
        <v>3000</v>
      </c>
      <c r="Q625" s="23">
        <f t="shared" si="165"/>
        <v>3000</v>
      </c>
      <c r="R625" s="23">
        <f t="shared" si="164"/>
        <v>0</v>
      </c>
      <c r="S625" s="30">
        <f>T625+U625</f>
        <v>15000</v>
      </c>
      <c r="T625" s="30">
        <f>SUM(T627+T633+T642+T674)</f>
        <v>15000</v>
      </c>
      <c r="U625" s="30">
        <f>SUM(U627+U633+U642+U674)</f>
        <v>0</v>
      </c>
      <c r="V625" s="30">
        <f>W625+X625</f>
        <v>15000</v>
      </c>
      <c r="W625" s="30">
        <f>SUM(W627+W633+W642+W674)</f>
        <v>15000</v>
      </c>
      <c r="X625" s="30">
        <f>SUM(X627+X633+X642+X674)</f>
        <v>0</v>
      </c>
      <c r="Y625" s="24"/>
    </row>
    <row r="626" spans="1:25" x14ac:dyDescent="0.25">
      <c r="A626" s="25"/>
      <c r="B626" s="26"/>
      <c r="C626" s="26"/>
      <c r="D626" s="27"/>
      <c r="E626" s="28" t="s">
        <v>17</v>
      </c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3"/>
      <c r="Q626" s="23"/>
      <c r="R626" s="23"/>
      <c r="S626" s="27"/>
      <c r="T626" s="27"/>
      <c r="U626" s="27"/>
      <c r="V626" s="27"/>
      <c r="W626" s="27"/>
      <c r="X626" s="27"/>
      <c r="Y626" s="24"/>
    </row>
    <row r="627" spans="1:25" x14ac:dyDescent="0.25">
      <c r="A627" s="25" t="s">
        <v>424</v>
      </c>
      <c r="B627" s="26" t="s">
        <v>422</v>
      </c>
      <c r="C627" s="26" t="s">
        <v>106</v>
      </c>
      <c r="D627" s="27" t="s">
        <v>25</v>
      </c>
      <c r="E627" s="29" t="s">
        <v>425</v>
      </c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23">
        <f t="shared" si="165"/>
        <v>0</v>
      </c>
      <c r="Q627" s="23">
        <f t="shared" si="165"/>
        <v>0</v>
      </c>
      <c r="R627" s="23">
        <f t="shared" si="164"/>
        <v>0</v>
      </c>
      <c r="S627" s="30"/>
      <c r="T627" s="30"/>
      <c r="U627" s="30"/>
      <c r="V627" s="30"/>
      <c r="W627" s="30"/>
      <c r="X627" s="30"/>
      <c r="Y627" s="24"/>
    </row>
    <row r="628" spans="1:25" x14ac:dyDescent="0.25">
      <c r="A628" s="25"/>
      <c r="B628" s="26"/>
      <c r="C628" s="26"/>
      <c r="D628" s="27"/>
      <c r="E628" s="28" t="s">
        <v>30</v>
      </c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3"/>
      <c r="Q628" s="23"/>
      <c r="R628" s="23"/>
      <c r="S628" s="27"/>
      <c r="T628" s="27"/>
      <c r="U628" s="27"/>
      <c r="V628" s="27"/>
      <c r="W628" s="27"/>
      <c r="X628" s="27"/>
      <c r="Y628" s="24"/>
    </row>
    <row r="629" spans="1:25" x14ac:dyDescent="0.25">
      <c r="A629" s="20" t="s">
        <v>426</v>
      </c>
      <c r="B629" s="21" t="s">
        <v>422</v>
      </c>
      <c r="C629" s="21" t="s">
        <v>106</v>
      </c>
      <c r="D629" s="21" t="s">
        <v>28</v>
      </c>
      <c r="E629" s="28" t="s">
        <v>425</v>
      </c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3">
        <f t="shared" si="165"/>
        <v>0</v>
      </c>
      <c r="Q629" s="23">
        <f t="shared" si="165"/>
        <v>0</v>
      </c>
      <c r="R629" s="23">
        <f t="shared" si="164"/>
        <v>0</v>
      </c>
      <c r="S629" s="27"/>
      <c r="T629" s="27"/>
      <c r="U629" s="27"/>
      <c r="V629" s="27"/>
      <c r="W629" s="27"/>
      <c r="X629" s="27"/>
      <c r="Y629" s="24"/>
    </row>
    <row r="630" spans="1:25" x14ac:dyDescent="0.25">
      <c r="A630" s="25"/>
      <c r="B630" s="26"/>
      <c r="C630" s="26"/>
      <c r="D630" s="27"/>
      <c r="E630" s="28" t="s">
        <v>17</v>
      </c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3"/>
      <c r="Q630" s="23"/>
      <c r="R630" s="23"/>
      <c r="S630" s="27"/>
      <c r="T630" s="27"/>
      <c r="U630" s="27"/>
      <c r="V630" s="27"/>
      <c r="W630" s="27"/>
      <c r="X630" s="27"/>
      <c r="Y630" s="24"/>
    </row>
    <row r="631" spans="1:25" ht="21" x14ac:dyDescent="0.25">
      <c r="A631" s="25"/>
      <c r="B631" s="26"/>
      <c r="C631" s="26"/>
      <c r="D631" s="27"/>
      <c r="E631" s="29" t="s">
        <v>427</v>
      </c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23">
        <f t="shared" si="165"/>
        <v>0</v>
      </c>
      <c r="Q631" s="23">
        <f t="shared" si="165"/>
        <v>0</v>
      </c>
      <c r="R631" s="23">
        <f t="shared" si="164"/>
        <v>0</v>
      </c>
      <c r="S631" s="30"/>
      <c r="T631" s="30"/>
      <c r="U631" s="30"/>
      <c r="V631" s="30"/>
      <c r="W631" s="30"/>
      <c r="X631" s="30"/>
      <c r="Y631" s="24"/>
    </row>
    <row r="632" spans="1:25" x14ac:dyDescent="0.25">
      <c r="A632" s="25"/>
      <c r="B632" s="26"/>
      <c r="C632" s="26"/>
      <c r="D632" s="27"/>
      <c r="E632" s="28" t="s">
        <v>64</v>
      </c>
      <c r="F632" s="21" t="s">
        <v>65</v>
      </c>
      <c r="G632" s="27"/>
      <c r="H632" s="27"/>
      <c r="I632" s="27"/>
      <c r="J632" s="27"/>
      <c r="K632" s="27"/>
      <c r="L632" s="27"/>
      <c r="M632" s="27"/>
      <c r="N632" s="27"/>
      <c r="O632" s="27"/>
      <c r="P632" s="23">
        <f t="shared" si="165"/>
        <v>0</v>
      </c>
      <c r="Q632" s="23">
        <f t="shared" si="165"/>
        <v>0</v>
      </c>
      <c r="R632" s="23">
        <f t="shared" si="164"/>
        <v>0</v>
      </c>
      <c r="S632" s="27"/>
      <c r="T632" s="27"/>
      <c r="U632" s="27"/>
      <c r="V632" s="27"/>
      <c r="W632" s="27"/>
      <c r="X632" s="27"/>
      <c r="Y632" s="24"/>
    </row>
    <row r="633" spans="1:25" x14ac:dyDescent="0.25">
      <c r="A633" s="25" t="s">
        <v>428</v>
      </c>
      <c r="B633" s="26" t="s">
        <v>422</v>
      </c>
      <c r="C633" s="26" t="s">
        <v>165</v>
      </c>
      <c r="D633" s="27" t="s">
        <v>25</v>
      </c>
      <c r="E633" s="29" t="s">
        <v>429</v>
      </c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23">
        <f t="shared" si="165"/>
        <v>0</v>
      </c>
      <c r="Q633" s="23">
        <f t="shared" si="165"/>
        <v>0</v>
      </c>
      <c r="R633" s="23">
        <f t="shared" si="164"/>
        <v>0</v>
      </c>
      <c r="S633" s="30"/>
      <c r="T633" s="30"/>
      <c r="U633" s="30"/>
      <c r="V633" s="30"/>
      <c r="W633" s="30"/>
      <c r="X633" s="30"/>
      <c r="Y633" s="24"/>
    </row>
    <row r="634" spans="1:25" x14ac:dyDescent="0.25">
      <c r="A634" s="25"/>
      <c r="B634" s="26"/>
      <c r="C634" s="26"/>
      <c r="D634" s="27"/>
      <c r="E634" s="28" t="s">
        <v>30</v>
      </c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3"/>
      <c r="Q634" s="23"/>
      <c r="R634" s="23"/>
      <c r="S634" s="27"/>
      <c r="T634" s="27"/>
      <c r="U634" s="27"/>
      <c r="V634" s="27"/>
      <c r="W634" s="27"/>
      <c r="X634" s="27"/>
      <c r="Y634" s="24"/>
    </row>
    <row r="635" spans="1:25" x14ac:dyDescent="0.25">
      <c r="A635" s="20" t="s">
        <v>430</v>
      </c>
      <c r="B635" s="21" t="s">
        <v>422</v>
      </c>
      <c r="C635" s="21" t="s">
        <v>165</v>
      </c>
      <c r="D635" s="21" t="s">
        <v>28</v>
      </c>
      <c r="E635" s="28" t="s">
        <v>429</v>
      </c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3">
        <f t="shared" si="165"/>
        <v>0</v>
      </c>
      <c r="Q635" s="23">
        <f t="shared" si="165"/>
        <v>0</v>
      </c>
      <c r="R635" s="23">
        <f t="shared" si="164"/>
        <v>0</v>
      </c>
      <c r="S635" s="27"/>
      <c r="T635" s="27"/>
      <c r="U635" s="27"/>
      <c r="V635" s="27"/>
      <c r="W635" s="27"/>
      <c r="X635" s="27"/>
      <c r="Y635" s="24"/>
    </row>
    <row r="636" spans="1:25" x14ac:dyDescent="0.25">
      <c r="A636" s="25"/>
      <c r="B636" s="26"/>
      <c r="C636" s="26"/>
      <c r="D636" s="27"/>
      <c r="E636" s="28" t="s">
        <v>17</v>
      </c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3"/>
      <c r="Q636" s="23"/>
      <c r="R636" s="23"/>
      <c r="S636" s="27"/>
      <c r="T636" s="27"/>
      <c r="U636" s="27"/>
      <c r="V636" s="27"/>
      <c r="W636" s="27"/>
      <c r="X636" s="27"/>
      <c r="Y636" s="24"/>
    </row>
    <row r="637" spans="1:25" ht="21" x14ac:dyDescent="0.25">
      <c r="A637" s="25"/>
      <c r="B637" s="26"/>
      <c r="C637" s="26"/>
      <c r="D637" s="27"/>
      <c r="E637" s="29" t="s">
        <v>431</v>
      </c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23">
        <f t="shared" si="165"/>
        <v>0</v>
      </c>
      <c r="Q637" s="23">
        <f t="shared" si="165"/>
        <v>0</v>
      </c>
      <c r="R637" s="23">
        <f t="shared" si="164"/>
        <v>0</v>
      </c>
      <c r="S637" s="30"/>
      <c r="T637" s="30"/>
      <c r="U637" s="30"/>
      <c r="V637" s="30"/>
      <c r="W637" s="30"/>
      <c r="X637" s="30"/>
      <c r="Y637" s="24"/>
    </row>
    <row r="638" spans="1:25" x14ac:dyDescent="0.25">
      <c r="A638" s="25"/>
      <c r="B638" s="26"/>
      <c r="C638" s="26"/>
      <c r="D638" s="27"/>
      <c r="E638" s="28" t="s">
        <v>46</v>
      </c>
      <c r="F638" s="21" t="s">
        <v>47</v>
      </c>
      <c r="G638" s="27"/>
      <c r="H638" s="27"/>
      <c r="I638" s="27"/>
      <c r="J638" s="27"/>
      <c r="K638" s="27"/>
      <c r="L638" s="27"/>
      <c r="M638" s="27"/>
      <c r="N638" s="27"/>
      <c r="O638" s="27"/>
      <c r="P638" s="23">
        <f t="shared" si="165"/>
        <v>0</v>
      </c>
      <c r="Q638" s="23">
        <f t="shared" si="165"/>
        <v>0</v>
      </c>
      <c r="R638" s="23">
        <f t="shared" si="164"/>
        <v>0</v>
      </c>
      <c r="S638" s="27"/>
      <c r="T638" s="27"/>
      <c r="U638" s="27"/>
      <c r="V638" s="27"/>
      <c r="W638" s="27"/>
      <c r="X638" s="27"/>
      <c r="Y638" s="24"/>
    </row>
    <row r="639" spans="1:25" x14ac:dyDescent="0.25">
      <c r="A639" s="25"/>
      <c r="B639" s="26"/>
      <c r="C639" s="26"/>
      <c r="D639" s="27"/>
      <c r="E639" s="28" t="s">
        <v>70</v>
      </c>
      <c r="F639" s="21" t="s">
        <v>71</v>
      </c>
      <c r="G639" s="27"/>
      <c r="H639" s="27"/>
      <c r="I639" s="27"/>
      <c r="J639" s="27"/>
      <c r="K639" s="27"/>
      <c r="L639" s="27"/>
      <c r="M639" s="27"/>
      <c r="N639" s="27"/>
      <c r="O639" s="27"/>
      <c r="P639" s="23">
        <f t="shared" si="165"/>
        <v>0</v>
      </c>
      <c r="Q639" s="23">
        <f t="shared" si="165"/>
        <v>0</v>
      </c>
      <c r="R639" s="23">
        <f t="shared" si="164"/>
        <v>0</v>
      </c>
      <c r="S639" s="27"/>
      <c r="T639" s="27"/>
      <c r="U639" s="27"/>
      <c r="V639" s="27"/>
      <c r="W639" s="27"/>
      <c r="X639" s="27"/>
      <c r="Y639" s="24"/>
    </row>
    <row r="640" spans="1:25" ht="21" x14ac:dyDescent="0.25">
      <c r="A640" s="25"/>
      <c r="B640" s="26"/>
      <c r="C640" s="26"/>
      <c r="D640" s="27"/>
      <c r="E640" s="29" t="s">
        <v>432</v>
      </c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23">
        <f t="shared" si="165"/>
        <v>0</v>
      </c>
      <c r="Q640" s="23">
        <f t="shared" si="165"/>
        <v>0</v>
      </c>
      <c r="R640" s="23">
        <f t="shared" si="164"/>
        <v>0</v>
      </c>
      <c r="S640" s="30"/>
      <c r="T640" s="30"/>
      <c r="U640" s="30"/>
      <c r="V640" s="30"/>
      <c r="W640" s="30"/>
      <c r="X640" s="30"/>
      <c r="Y640" s="24"/>
    </row>
    <row r="641" spans="1:25" ht="21" x14ac:dyDescent="0.25">
      <c r="A641" s="25"/>
      <c r="B641" s="26"/>
      <c r="C641" s="26"/>
      <c r="D641" s="27"/>
      <c r="E641" s="28" t="s">
        <v>227</v>
      </c>
      <c r="F641" s="21" t="s">
        <v>228</v>
      </c>
      <c r="G641" s="27"/>
      <c r="H641" s="27"/>
      <c r="I641" s="27"/>
      <c r="J641" s="27"/>
      <c r="K641" s="27"/>
      <c r="L641" s="27"/>
      <c r="M641" s="27"/>
      <c r="N641" s="27"/>
      <c r="O641" s="27"/>
      <c r="P641" s="23">
        <f t="shared" si="165"/>
        <v>0</v>
      </c>
      <c r="Q641" s="23">
        <f t="shared" si="165"/>
        <v>0</v>
      </c>
      <c r="R641" s="23">
        <f t="shared" si="164"/>
        <v>0</v>
      </c>
      <c r="S641" s="27"/>
      <c r="T641" s="27"/>
      <c r="U641" s="27"/>
      <c r="V641" s="27"/>
      <c r="W641" s="27"/>
      <c r="X641" s="27"/>
      <c r="Y641" s="24"/>
    </row>
    <row r="642" spans="1:25" ht="21" x14ac:dyDescent="0.25">
      <c r="A642" s="25" t="s">
        <v>433</v>
      </c>
      <c r="B642" s="26" t="s">
        <v>422</v>
      </c>
      <c r="C642" s="26" t="s">
        <v>208</v>
      </c>
      <c r="D642" s="27" t="s">
        <v>25</v>
      </c>
      <c r="E642" s="29" t="s">
        <v>434</v>
      </c>
      <c r="F642" s="30"/>
      <c r="G642" s="30">
        <f>SUM(G644)</f>
        <v>10305</v>
      </c>
      <c r="H642" s="30">
        <f>SUM(H644)</f>
        <v>10305</v>
      </c>
      <c r="I642" s="30">
        <f>SUM(I644)</f>
        <v>0</v>
      </c>
      <c r="J642" s="30">
        <f>K642+L642</f>
        <v>12000</v>
      </c>
      <c r="K642" s="30">
        <f>SUM(K644)</f>
        <v>12000</v>
      </c>
      <c r="L642" s="30">
        <f>SUM(L644)</f>
        <v>0</v>
      </c>
      <c r="M642" s="30">
        <f>N642+O642</f>
        <v>15000</v>
      </c>
      <c r="N642" s="30">
        <f>SUM(N644)</f>
        <v>15000</v>
      </c>
      <c r="O642" s="30">
        <f>SUM(O644)</f>
        <v>0</v>
      </c>
      <c r="P642" s="23">
        <f t="shared" si="165"/>
        <v>3000</v>
      </c>
      <c r="Q642" s="23">
        <f t="shared" si="165"/>
        <v>3000</v>
      </c>
      <c r="R642" s="23">
        <f t="shared" si="164"/>
        <v>0</v>
      </c>
      <c r="S642" s="30">
        <f>T642+U642</f>
        <v>15000</v>
      </c>
      <c r="T642" s="30">
        <f>SUM(T644)</f>
        <v>15000</v>
      </c>
      <c r="U642" s="30">
        <f>SUM(U644)</f>
        <v>0</v>
      </c>
      <c r="V642" s="30">
        <f>W642+X642</f>
        <v>15000</v>
      </c>
      <c r="W642" s="30">
        <f>SUM(W644)</f>
        <v>15000</v>
      </c>
      <c r="X642" s="30">
        <f>SUM(X644)</f>
        <v>0</v>
      </c>
      <c r="Y642" s="24"/>
    </row>
    <row r="643" spans="1:25" x14ac:dyDescent="0.25">
      <c r="A643" s="25"/>
      <c r="B643" s="26"/>
      <c r="C643" s="26"/>
      <c r="D643" s="27"/>
      <c r="E643" s="28" t="s">
        <v>30</v>
      </c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3"/>
      <c r="Q643" s="23"/>
      <c r="R643" s="23"/>
      <c r="S643" s="27"/>
      <c r="T643" s="27"/>
      <c r="U643" s="27"/>
      <c r="V643" s="27"/>
      <c r="W643" s="27"/>
      <c r="X643" s="27"/>
      <c r="Y643" s="24"/>
    </row>
    <row r="644" spans="1:25" ht="21" x14ac:dyDescent="0.25">
      <c r="A644" s="20" t="s">
        <v>435</v>
      </c>
      <c r="B644" s="21" t="s">
        <v>422</v>
      </c>
      <c r="C644" s="21" t="s">
        <v>208</v>
      </c>
      <c r="D644" s="21" t="s">
        <v>28</v>
      </c>
      <c r="E644" s="28" t="s">
        <v>434</v>
      </c>
      <c r="F644" s="27"/>
      <c r="G644" s="27">
        <f>G672</f>
        <v>10305</v>
      </c>
      <c r="H644" s="27">
        <f>H672</f>
        <v>10305</v>
      </c>
      <c r="I644" s="27"/>
      <c r="J644" s="30">
        <f>K644+L644</f>
        <v>12000</v>
      </c>
      <c r="K644" s="27">
        <f>K672</f>
        <v>12000</v>
      </c>
      <c r="L644" s="27"/>
      <c r="M644" s="30">
        <f>N644+O644</f>
        <v>15000</v>
      </c>
      <c r="N644" s="27">
        <f>N672</f>
        <v>15000</v>
      </c>
      <c r="O644" s="27"/>
      <c r="P644" s="23">
        <f t="shared" si="165"/>
        <v>3000</v>
      </c>
      <c r="Q644" s="23">
        <f t="shared" si="165"/>
        <v>3000</v>
      </c>
      <c r="R644" s="23">
        <f t="shared" si="164"/>
        <v>0</v>
      </c>
      <c r="S644" s="30">
        <f>T644+U644</f>
        <v>15000</v>
      </c>
      <c r="T644" s="27">
        <f>T672</f>
        <v>15000</v>
      </c>
      <c r="U644" s="27"/>
      <c r="V644" s="30">
        <f>W644+X644</f>
        <v>15000</v>
      </c>
      <c r="W644" s="27">
        <f>W672</f>
        <v>15000</v>
      </c>
      <c r="X644" s="27"/>
      <c r="Y644" s="24"/>
    </row>
    <row r="645" spans="1:25" x14ac:dyDescent="0.25">
      <c r="A645" s="25"/>
      <c r="B645" s="26"/>
      <c r="C645" s="26"/>
      <c r="D645" s="27"/>
      <c r="E645" s="28" t="s">
        <v>17</v>
      </c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3"/>
      <c r="Q645" s="23"/>
      <c r="R645" s="23"/>
      <c r="S645" s="27"/>
      <c r="T645" s="27"/>
      <c r="U645" s="27"/>
      <c r="V645" s="27"/>
      <c r="W645" s="27"/>
      <c r="X645" s="27"/>
      <c r="Y645" s="24"/>
    </row>
    <row r="646" spans="1:25" ht="52.5" hidden="1" x14ac:dyDescent="0.25">
      <c r="A646" s="25"/>
      <c r="B646" s="26"/>
      <c r="C646" s="26"/>
      <c r="D646" s="27"/>
      <c r="E646" s="29" t="s">
        <v>436</v>
      </c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23">
        <f t="shared" si="165"/>
        <v>0</v>
      </c>
      <c r="Q646" s="23">
        <f t="shared" si="165"/>
        <v>0</v>
      </c>
      <c r="R646" s="23">
        <f t="shared" si="164"/>
        <v>0</v>
      </c>
      <c r="S646" s="30"/>
      <c r="T646" s="30"/>
      <c r="U646" s="30"/>
      <c r="V646" s="30"/>
      <c r="W646" s="30"/>
      <c r="X646" s="30"/>
      <c r="Y646" s="24"/>
    </row>
    <row r="647" spans="1:25" ht="21" hidden="1" x14ac:dyDescent="0.25">
      <c r="A647" s="25"/>
      <c r="B647" s="26"/>
      <c r="C647" s="26"/>
      <c r="D647" s="27"/>
      <c r="E647" s="28" t="s">
        <v>56</v>
      </c>
      <c r="F647" s="21" t="s">
        <v>57</v>
      </c>
      <c r="G647" s="27"/>
      <c r="H647" s="27"/>
      <c r="I647" s="27"/>
      <c r="J647" s="27"/>
      <c r="K647" s="27"/>
      <c r="L647" s="27"/>
      <c r="M647" s="27"/>
      <c r="N647" s="27"/>
      <c r="O647" s="27"/>
      <c r="P647" s="23">
        <f t="shared" si="165"/>
        <v>0</v>
      </c>
      <c r="Q647" s="23">
        <f t="shared" si="165"/>
        <v>0</v>
      </c>
      <c r="R647" s="23">
        <f t="shared" si="164"/>
        <v>0</v>
      </c>
      <c r="S647" s="27"/>
      <c r="T647" s="27"/>
      <c r="U647" s="27"/>
      <c r="V647" s="27"/>
      <c r="W647" s="27"/>
      <c r="X647" s="27"/>
      <c r="Y647" s="24"/>
    </row>
    <row r="648" spans="1:25" hidden="1" x14ac:dyDescent="0.25">
      <c r="A648" s="25"/>
      <c r="B648" s="26"/>
      <c r="C648" s="26"/>
      <c r="D648" s="27"/>
      <c r="E648" s="28" t="s">
        <v>60</v>
      </c>
      <c r="F648" s="21" t="s">
        <v>61</v>
      </c>
      <c r="G648" s="27"/>
      <c r="H648" s="27"/>
      <c r="I648" s="27"/>
      <c r="J648" s="27"/>
      <c r="K648" s="27"/>
      <c r="L648" s="27"/>
      <c r="M648" s="27"/>
      <c r="N648" s="27"/>
      <c r="O648" s="27"/>
      <c r="P648" s="23">
        <f t="shared" si="165"/>
        <v>0</v>
      </c>
      <c r="Q648" s="23">
        <f t="shared" si="165"/>
        <v>0</v>
      </c>
      <c r="R648" s="23">
        <f t="shared" si="164"/>
        <v>0</v>
      </c>
      <c r="S648" s="27"/>
      <c r="T648" s="27"/>
      <c r="U648" s="27"/>
      <c r="V648" s="27"/>
      <c r="W648" s="27"/>
      <c r="X648" s="27"/>
      <c r="Y648" s="24"/>
    </row>
    <row r="649" spans="1:25" hidden="1" x14ac:dyDescent="0.25">
      <c r="A649" s="25"/>
      <c r="B649" s="26"/>
      <c r="C649" s="26"/>
      <c r="D649" s="27"/>
      <c r="E649" s="28" t="s">
        <v>64</v>
      </c>
      <c r="F649" s="21" t="s">
        <v>65</v>
      </c>
      <c r="G649" s="27"/>
      <c r="H649" s="27"/>
      <c r="I649" s="27"/>
      <c r="J649" s="27"/>
      <c r="K649" s="27"/>
      <c r="L649" s="27"/>
      <c r="M649" s="27"/>
      <c r="N649" s="27"/>
      <c r="O649" s="27"/>
      <c r="P649" s="23">
        <f t="shared" si="165"/>
        <v>0</v>
      </c>
      <c r="Q649" s="23">
        <f t="shared" si="165"/>
        <v>0</v>
      </c>
      <c r="R649" s="23">
        <f t="shared" si="164"/>
        <v>0</v>
      </c>
      <c r="S649" s="27"/>
      <c r="T649" s="27"/>
      <c r="U649" s="27"/>
      <c r="V649" s="27"/>
      <c r="W649" s="27"/>
      <c r="X649" s="27"/>
      <c r="Y649" s="24"/>
    </row>
    <row r="650" spans="1:25" hidden="1" x14ac:dyDescent="0.25">
      <c r="A650" s="25"/>
      <c r="B650" s="26"/>
      <c r="C650" s="26"/>
      <c r="D650" s="27"/>
      <c r="E650" s="28" t="s">
        <v>92</v>
      </c>
      <c r="F650" s="21" t="s">
        <v>93</v>
      </c>
      <c r="G650" s="27"/>
      <c r="H650" s="27"/>
      <c r="I650" s="27"/>
      <c r="J650" s="27"/>
      <c r="K650" s="27"/>
      <c r="L650" s="27"/>
      <c r="M650" s="27"/>
      <c r="N650" s="27"/>
      <c r="O650" s="27"/>
      <c r="P650" s="23">
        <f t="shared" si="165"/>
        <v>0</v>
      </c>
      <c r="Q650" s="23">
        <f t="shared" si="165"/>
        <v>0</v>
      </c>
      <c r="R650" s="23">
        <f t="shared" si="164"/>
        <v>0</v>
      </c>
      <c r="S650" s="27"/>
      <c r="T650" s="27"/>
      <c r="U650" s="27"/>
      <c r="V650" s="27"/>
      <c r="W650" s="27"/>
      <c r="X650" s="27"/>
      <c r="Y650" s="24"/>
    </row>
    <row r="651" spans="1:25" ht="42" hidden="1" x14ac:dyDescent="0.25">
      <c r="A651" s="25"/>
      <c r="B651" s="26"/>
      <c r="C651" s="26"/>
      <c r="D651" s="27"/>
      <c r="E651" s="29" t="s">
        <v>437</v>
      </c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23">
        <f t="shared" si="165"/>
        <v>0</v>
      </c>
      <c r="Q651" s="23">
        <f t="shared" si="165"/>
        <v>0</v>
      </c>
      <c r="R651" s="23">
        <f t="shared" si="164"/>
        <v>0</v>
      </c>
      <c r="S651" s="30"/>
      <c r="T651" s="30"/>
      <c r="U651" s="30"/>
      <c r="V651" s="30"/>
      <c r="W651" s="30"/>
      <c r="X651" s="30"/>
      <c r="Y651" s="24"/>
    </row>
    <row r="652" spans="1:25" hidden="1" x14ac:dyDescent="0.25">
      <c r="A652" s="25"/>
      <c r="B652" s="26"/>
      <c r="C652" s="26"/>
      <c r="D652" s="27"/>
      <c r="E652" s="28" t="s">
        <v>64</v>
      </c>
      <c r="F652" s="21" t="s">
        <v>65</v>
      </c>
      <c r="G652" s="27"/>
      <c r="H652" s="27"/>
      <c r="I652" s="27"/>
      <c r="J652" s="27"/>
      <c r="K652" s="27"/>
      <c r="L652" s="27"/>
      <c r="M652" s="27"/>
      <c r="N652" s="27"/>
      <c r="O652" s="27"/>
      <c r="P652" s="23">
        <f t="shared" si="165"/>
        <v>0</v>
      </c>
      <c r="Q652" s="23">
        <f t="shared" si="165"/>
        <v>0</v>
      </c>
      <c r="R652" s="23">
        <f t="shared" si="164"/>
        <v>0</v>
      </c>
      <c r="S652" s="27"/>
      <c r="T652" s="27"/>
      <c r="U652" s="27"/>
      <c r="V652" s="27"/>
      <c r="W652" s="27"/>
      <c r="X652" s="27"/>
      <c r="Y652" s="24"/>
    </row>
    <row r="653" spans="1:25" hidden="1" x14ac:dyDescent="0.25">
      <c r="A653" s="25"/>
      <c r="B653" s="26"/>
      <c r="C653" s="26"/>
      <c r="D653" s="27"/>
      <c r="E653" s="28" t="s">
        <v>75</v>
      </c>
      <c r="F653" s="21" t="s">
        <v>76</v>
      </c>
      <c r="G653" s="27"/>
      <c r="H653" s="27"/>
      <c r="I653" s="27"/>
      <c r="J653" s="27"/>
      <c r="K653" s="27"/>
      <c r="L653" s="27"/>
      <c r="M653" s="27"/>
      <c r="N653" s="27"/>
      <c r="O653" s="27"/>
      <c r="P653" s="23">
        <f t="shared" si="165"/>
        <v>0</v>
      </c>
      <c r="Q653" s="23">
        <f t="shared" si="165"/>
        <v>0</v>
      </c>
      <c r="R653" s="23">
        <f t="shared" si="164"/>
        <v>0</v>
      </c>
      <c r="S653" s="27"/>
      <c r="T653" s="27"/>
      <c r="U653" s="27"/>
      <c r="V653" s="27"/>
      <c r="W653" s="27"/>
      <c r="X653" s="27"/>
      <c r="Y653" s="24"/>
    </row>
    <row r="654" spans="1:25" hidden="1" x14ac:dyDescent="0.25">
      <c r="A654" s="25"/>
      <c r="B654" s="26"/>
      <c r="C654" s="26"/>
      <c r="D654" s="27"/>
      <c r="E654" s="28" t="s">
        <v>87</v>
      </c>
      <c r="F654" s="21" t="s">
        <v>88</v>
      </c>
      <c r="G654" s="27"/>
      <c r="H654" s="27"/>
      <c r="I654" s="27"/>
      <c r="J654" s="27"/>
      <c r="K654" s="27"/>
      <c r="L654" s="27"/>
      <c r="M654" s="27"/>
      <c r="N654" s="27"/>
      <c r="O654" s="27"/>
      <c r="P654" s="23">
        <f t="shared" si="165"/>
        <v>0</v>
      </c>
      <c r="Q654" s="23">
        <f t="shared" si="165"/>
        <v>0</v>
      </c>
      <c r="R654" s="23">
        <f t="shared" si="164"/>
        <v>0</v>
      </c>
      <c r="S654" s="27"/>
      <c r="T654" s="27"/>
      <c r="U654" s="27"/>
      <c r="V654" s="27"/>
      <c r="W654" s="27"/>
      <c r="X654" s="27"/>
      <c r="Y654" s="24"/>
    </row>
    <row r="655" spans="1:25" ht="21" x14ac:dyDescent="0.25">
      <c r="A655" s="25"/>
      <c r="B655" s="26"/>
      <c r="C655" s="26"/>
      <c r="D655" s="27"/>
      <c r="E655" s="29" t="s">
        <v>438</v>
      </c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23">
        <f t="shared" si="165"/>
        <v>0</v>
      </c>
      <c r="Q655" s="23">
        <f t="shared" si="165"/>
        <v>0</v>
      </c>
      <c r="R655" s="23">
        <f t="shared" si="164"/>
        <v>0</v>
      </c>
      <c r="S655" s="30"/>
      <c r="T655" s="30"/>
      <c r="U655" s="30"/>
      <c r="V655" s="30"/>
      <c r="W655" s="30"/>
      <c r="X655" s="30"/>
      <c r="Y655" s="24"/>
    </row>
    <row r="656" spans="1:25" ht="21" x14ac:dyDescent="0.25">
      <c r="A656" s="25"/>
      <c r="B656" s="26"/>
      <c r="C656" s="26"/>
      <c r="D656" s="27"/>
      <c r="E656" s="28" t="s">
        <v>227</v>
      </c>
      <c r="F656" s="21" t="s">
        <v>228</v>
      </c>
      <c r="G656" s="27"/>
      <c r="H656" s="27"/>
      <c r="I656" s="27"/>
      <c r="J656" s="27"/>
      <c r="K656" s="27"/>
      <c r="L656" s="27"/>
      <c r="M656" s="27"/>
      <c r="N656" s="27"/>
      <c r="O656" s="27"/>
      <c r="P656" s="23">
        <f t="shared" si="165"/>
        <v>0</v>
      </c>
      <c r="Q656" s="23">
        <f t="shared" si="165"/>
        <v>0</v>
      </c>
      <c r="R656" s="23">
        <f t="shared" si="164"/>
        <v>0</v>
      </c>
      <c r="S656" s="27"/>
      <c r="T656" s="27"/>
      <c r="U656" s="27"/>
      <c r="V656" s="27"/>
      <c r="W656" s="27"/>
      <c r="X656" s="27"/>
      <c r="Y656" s="24"/>
    </row>
    <row r="657" spans="1:25" ht="31.5" x14ac:dyDescent="0.25">
      <c r="A657" s="25"/>
      <c r="B657" s="26"/>
      <c r="C657" s="26"/>
      <c r="D657" s="27"/>
      <c r="E657" s="29" t="s">
        <v>439</v>
      </c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23">
        <f t="shared" si="165"/>
        <v>0</v>
      </c>
      <c r="Q657" s="23">
        <f t="shared" si="165"/>
        <v>0</v>
      </c>
      <c r="R657" s="23">
        <f t="shared" si="164"/>
        <v>0</v>
      </c>
      <c r="S657" s="30"/>
      <c r="T657" s="30"/>
      <c r="U657" s="30"/>
      <c r="V657" s="30"/>
      <c r="W657" s="30"/>
      <c r="X657" s="30"/>
      <c r="Y657" s="24"/>
    </row>
    <row r="658" spans="1:25" x14ac:dyDescent="0.25">
      <c r="A658" s="25"/>
      <c r="B658" s="26"/>
      <c r="C658" s="26"/>
      <c r="D658" s="27"/>
      <c r="E658" s="28" t="s">
        <v>440</v>
      </c>
      <c r="F658" s="21" t="s">
        <v>47</v>
      </c>
      <c r="G658" s="27"/>
      <c r="H658" s="27"/>
      <c r="I658" s="27"/>
      <c r="J658" s="27"/>
      <c r="K658" s="27"/>
      <c r="L658" s="27"/>
      <c r="M658" s="27"/>
      <c r="N658" s="27"/>
      <c r="O658" s="27"/>
      <c r="P658" s="23">
        <f t="shared" si="165"/>
        <v>0</v>
      </c>
      <c r="Q658" s="23">
        <f t="shared" si="165"/>
        <v>0</v>
      </c>
      <c r="R658" s="23">
        <f t="shared" ref="R658:R690" si="166">SUM(O658-L658)</f>
        <v>0</v>
      </c>
      <c r="S658" s="27"/>
      <c r="T658" s="27"/>
      <c r="U658" s="27"/>
      <c r="V658" s="27"/>
      <c r="W658" s="27"/>
      <c r="X658" s="27"/>
      <c r="Y658" s="24"/>
    </row>
    <row r="659" spans="1:25" x14ac:dyDescent="0.25">
      <c r="A659" s="25"/>
      <c r="B659" s="26"/>
      <c r="C659" s="26"/>
      <c r="D659" s="27"/>
      <c r="E659" s="28" t="s">
        <v>64</v>
      </c>
      <c r="F659" s="21" t="s">
        <v>65</v>
      </c>
      <c r="G659" s="27"/>
      <c r="H659" s="27"/>
      <c r="I659" s="27"/>
      <c r="J659" s="27"/>
      <c r="K659" s="27"/>
      <c r="L659" s="27"/>
      <c r="M659" s="27"/>
      <c r="N659" s="27"/>
      <c r="O659" s="27"/>
      <c r="P659" s="23">
        <f t="shared" si="165"/>
        <v>0</v>
      </c>
      <c r="Q659" s="23">
        <f t="shared" si="165"/>
        <v>0</v>
      </c>
      <c r="R659" s="23">
        <f t="shared" si="166"/>
        <v>0</v>
      </c>
      <c r="S659" s="27"/>
      <c r="T659" s="27"/>
      <c r="U659" s="27"/>
      <c r="V659" s="27"/>
      <c r="W659" s="27"/>
      <c r="X659" s="27"/>
      <c r="Y659" s="24"/>
    </row>
    <row r="660" spans="1:25" x14ac:dyDescent="0.25">
      <c r="A660" s="25"/>
      <c r="B660" s="26"/>
      <c r="C660" s="26"/>
      <c r="D660" s="27"/>
      <c r="E660" s="28" t="s">
        <v>66</v>
      </c>
      <c r="F660" s="21" t="s">
        <v>67</v>
      </c>
      <c r="G660" s="27"/>
      <c r="H660" s="27"/>
      <c r="I660" s="27"/>
      <c r="J660" s="27"/>
      <c r="K660" s="27"/>
      <c r="L660" s="27"/>
      <c r="M660" s="27"/>
      <c r="N660" s="27"/>
      <c r="O660" s="27"/>
      <c r="P660" s="23">
        <f t="shared" si="165"/>
        <v>0</v>
      </c>
      <c r="Q660" s="23">
        <f t="shared" si="165"/>
        <v>0</v>
      </c>
      <c r="R660" s="23">
        <f t="shared" si="166"/>
        <v>0</v>
      </c>
      <c r="S660" s="27"/>
      <c r="T660" s="27"/>
      <c r="U660" s="27"/>
      <c r="V660" s="27"/>
      <c r="W660" s="27"/>
      <c r="X660" s="27"/>
      <c r="Y660" s="24"/>
    </row>
    <row r="661" spans="1:25" ht="31.5" x14ac:dyDescent="0.25">
      <c r="A661" s="25"/>
      <c r="B661" s="26"/>
      <c r="C661" s="26"/>
      <c r="D661" s="27"/>
      <c r="E661" s="29" t="s">
        <v>441</v>
      </c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23">
        <f t="shared" si="165"/>
        <v>0</v>
      </c>
      <c r="Q661" s="23">
        <f t="shared" si="165"/>
        <v>0</v>
      </c>
      <c r="R661" s="23">
        <f t="shared" si="166"/>
        <v>0</v>
      </c>
      <c r="S661" s="30"/>
      <c r="T661" s="30"/>
      <c r="U661" s="30"/>
      <c r="V661" s="30"/>
      <c r="W661" s="30"/>
      <c r="X661" s="30"/>
      <c r="Y661" s="24"/>
    </row>
    <row r="662" spans="1:25" x14ac:dyDescent="0.25">
      <c r="A662" s="25"/>
      <c r="B662" s="26"/>
      <c r="C662" s="26"/>
      <c r="D662" s="27"/>
      <c r="E662" s="28" t="s">
        <v>64</v>
      </c>
      <c r="F662" s="21" t="s">
        <v>65</v>
      </c>
      <c r="G662" s="27"/>
      <c r="H662" s="27"/>
      <c r="I662" s="27"/>
      <c r="J662" s="27"/>
      <c r="K662" s="27"/>
      <c r="L662" s="27"/>
      <c r="M662" s="27"/>
      <c r="N662" s="27"/>
      <c r="O662" s="27"/>
      <c r="P662" s="23">
        <f t="shared" si="165"/>
        <v>0</v>
      </c>
      <c r="Q662" s="23">
        <f t="shared" si="165"/>
        <v>0</v>
      </c>
      <c r="R662" s="23">
        <f t="shared" si="166"/>
        <v>0</v>
      </c>
      <c r="S662" s="27"/>
      <c r="T662" s="27"/>
      <c r="U662" s="27"/>
      <c r="V662" s="27"/>
      <c r="W662" s="27"/>
      <c r="X662" s="27"/>
      <c r="Y662" s="24"/>
    </row>
    <row r="663" spans="1:25" x14ac:dyDescent="0.25">
      <c r="A663" s="25"/>
      <c r="B663" s="26"/>
      <c r="C663" s="26"/>
      <c r="D663" s="27"/>
      <c r="E663" s="28" t="s">
        <v>75</v>
      </c>
      <c r="F663" s="21" t="s">
        <v>76</v>
      </c>
      <c r="G663" s="27"/>
      <c r="H663" s="27"/>
      <c r="I663" s="27"/>
      <c r="J663" s="27"/>
      <c r="K663" s="27"/>
      <c r="L663" s="27"/>
      <c r="M663" s="27"/>
      <c r="N663" s="27"/>
      <c r="O663" s="27"/>
      <c r="P663" s="23">
        <f t="shared" si="165"/>
        <v>0</v>
      </c>
      <c r="Q663" s="23">
        <f t="shared" si="165"/>
        <v>0</v>
      </c>
      <c r="R663" s="23">
        <f t="shared" si="166"/>
        <v>0</v>
      </c>
      <c r="S663" s="27"/>
      <c r="T663" s="27"/>
      <c r="U663" s="27"/>
      <c r="V663" s="27"/>
      <c r="W663" s="27"/>
      <c r="X663" s="27"/>
      <c r="Y663" s="24"/>
    </row>
    <row r="664" spans="1:25" x14ac:dyDescent="0.25">
      <c r="A664" s="25"/>
      <c r="B664" s="26"/>
      <c r="C664" s="26"/>
      <c r="D664" s="27"/>
      <c r="E664" s="28" t="s">
        <v>87</v>
      </c>
      <c r="F664" s="21" t="s">
        <v>88</v>
      </c>
      <c r="G664" s="27"/>
      <c r="H664" s="27"/>
      <c r="I664" s="27"/>
      <c r="J664" s="27"/>
      <c r="K664" s="27"/>
      <c r="L664" s="27"/>
      <c r="M664" s="27"/>
      <c r="N664" s="27"/>
      <c r="O664" s="27"/>
      <c r="P664" s="23">
        <f t="shared" si="165"/>
        <v>0</v>
      </c>
      <c r="Q664" s="23">
        <f t="shared" si="165"/>
        <v>0</v>
      </c>
      <c r="R664" s="23">
        <f t="shared" si="166"/>
        <v>0</v>
      </c>
      <c r="S664" s="27"/>
      <c r="T664" s="27"/>
      <c r="U664" s="27"/>
      <c r="V664" s="27"/>
      <c r="W664" s="27"/>
      <c r="X664" s="27"/>
      <c r="Y664" s="24"/>
    </row>
    <row r="665" spans="1:25" ht="21" x14ac:dyDescent="0.25">
      <c r="A665" s="25"/>
      <c r="B665" s="26"/>
      <c r="C665" s="26"/>
      <c r="D665" s="27"/>
      <c r="E665" s="29" t="s">
        <v>442</v>
      </c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23">
        <f t="shared" si="165"/>
        <v>0</v>
      </c>
      <c r="Q665" s="23">
        <f t="shared" si="165"/>
        <v>0</v>
      </c>
      <c r="R665" s="23">
        <f t="shared" si="166"/>
        <v>0</v>
      </c>
      <c r="S665" s="30"/>
      <c r="T665" s="30"/>
      <c r="U665" s="30"/>
      <c r="V665" s="30"/>
      <c r="W665" s="30"/>
      <c r="X665" s="30"/>
      <c r="Y665" s="24"/>
    </row>
    <row r="666" spans="1:25" x14ac:dyDescent="0.25">
      <c r="A666" s="25"/>
      <c r="B666" s="26"/>
      <c r="C666" s="26"/>
      <c r="D666" s="27"/>
      <c r="E666" s="28" t="s">
        <v>443</v>
      </c>
      <c r="F666" s="21" t="s">
        <v>444</v>
      </c>
      <c r="G666" s="27"/>
      <c r="H666" s="27"/>
      <c r="I666" s="27"/>
      <c r="J666" s="27"/>
      <c r="K666" s="27"/>
      <c r="L666" s="27"/>
      <c r="M666" s="27"/>
      <c r="N666" s="27"/>
      <c r="O666" s="27"/>
      <c r="P666" s="23">
        <f t="shared" si="165"/>
        <v>0</v>
      </c>
      <c r="Q666" s="23">
        <f t="shared" si="165"/>
        <v>0</v>
      </c>
      <c r="R666" s="23">
        <f t="shared" si="166"/>
        <v>0</v>
      </c>
      <c r="S666" s="27"/>
      <c r="T666" s="27"/>
      <c r="U666" s="27"/>
      <c r="V666" s="27"/>
      <c r="W666" s="27"/>
      <c r="X666" s="27"/>
      <c r="Y666" s="24"/>
    </row>
    <row r="667" spans="1:25" x14ac:dyDescent="0.25">
      <c r="A667" s="25"/>
      <c r="B667" s="26"/>
      <c r="C667" s="26"/>
      <c r="D667" s="27"/>
      <c r="E667" s="28" t="s">
        <v>87</v>
      </c>
      <c r="F667" s="21" t="s">
        <v>88</v>
      </c>
      <c r="G667" s="27"/>
      <c r="H667" s="27"/>
      <c r="I667" s="27"/>
      <c r="J667" s="27"/>
      <c r="K667" s="27"/>
      <c r="L667" s="27"/>
      <c r="M667" s="27"/>
      <c r="N667" s="27"/>
      <c r="O667" s="27"/>
      <c r="P667" s="23">
        <f t="shared" si="165"/>
        <v>0</v>
      </c>
      <c r="Q667" s="23">
        <f t="shared" si="165"/>
        <v>0</v>
      </c>
      <c r="R667" s="23">
        <f t="shared" si="166"/>
        <v>0</v>
      </c>
      <c r="S667" s="27"/>
      <c r="T667" s="27"/>
      <c r="U667" s="27"/>
      <c r="V667" s="27"/>
      <c r="W667" s="27"/>
      <c r="X667" s="27"/>
      <c r="Y667" s="24"/>
    </row>
    <row r="668" spans="1:25" ht="42" x14ac:dyDescent="0.25">
      <c r="A668" s="25"/>
      <c r="B668" s="26"/>
      <c r="C668" s="26"/>
      <c r="D668" s="27"/>
      <c r="E668" s="29" t="s">
        <v>445</v>
      </c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23">
        <f t="shared" si="165"/>
        <v>0</v>
      </c>
      <c r="Q668" s="23">
        <f t="shared" si="165"/>
        <v>0</v>
      </c>
      <c r="R668" s="23">
        <f t="shared" si="166"/>
        <v>0</v>
      </c>
      <c r="S668" s="30"/>
      <c r="T668" s="30"/>
      <c r="U668" s="30"/>
      <c r="V668" s="30"/>
      <c r="W668" s="30"/>
      <c r="X668" s="30"/>
      <c r="Y668" s="24"/>
    </row>
    <row r="669" spans="1:25" x14ac:dyDescent="0.25">
      <c r="A669" s="25"/>
      <c r="B669" s="26"/>
      <c r="C669" s="26"/>
      <c r="D669" s="27"/>
      <c r="E669" s="28" t="s">
        <v>46</v>
      </c>
      <c r="F669" s="21" t="s">
        <v>47</v>
      </c>
      <c r="G669" s="27"/>
      <c r="H669" s="27"/>
      <c r="I669" s="27"/>
      <c r="J669" s="27"/>
      <c r="K669" s="27"/>
      <c r="L669" s="27"/>
      <c r="M669" s="27"/>
      <c r="N669" s="27"/>
      <c r="O669" s="27"/>
      <c r="P669" s="23">
        <f t="shared" si="165"/>
        <v>0</v>
      </c>
      <c r="Q669" s="23">
        <f t="shared" si="165"/>
        <v>0</v>
      </c>
      <c r="R669" s="23">
        <f t="shared" si="166"/>
        <v>0</v>
      </c>
      <c r="S669" s="27"/>
      <c r="T669" s="27"/>
      <c r="U669" s="27"/>
      <c r="V669" s="27"/>
      <c r="W669" s="27"/>
      <c r="X669" s="27"/>
      <c r="Y669" s="24"/>
    </row>
    <row r="670" spans="1:25" x14ac:dyDescent="0.25">
      <c r="A670" s="25"/>
      <c r="B670" s="26"/>
      <c r="C670" s="26"/>
      <c r="D670" s="27"/>
      <c r="E670" s="28" t="s">
        <v>64</v>
      </c>
      <c r="F670" s="21" t="s">
        <v>65</v>
      </c>
      <c r="G670" s="27"/>
      <c r="H670" s="27"/>
      <c r="I670" s="27"/>
      <c r="J670" s="27"/>
      <c r="K670" s="27"/>
      <c r="L670" s="27"/>
      <c r="M670" s="27"/>
      <c r="N670" s="27"/>
      <c r="O670" s="27"/>
      <c r="P670" s="23">
        <f t="shared" si="165"/>
        <v>0</v>
      </c>
      <c r="Q670" s="23">
        <f t="shared" si="165"/>
        <v>0</v>
      </c>
      <c r="R670" s="23">
        <f t="shared" si="166"/>
        <v>0</v>
      </c>
      <c r="S670" s="27"/>
      <c r="T670" s="27"/>
      <c r="U670" s="27"/>
      <c r="V670" s="27"/>
      <c r="W670" s="27"/>
      <c r="X670" s="27"/>
      <c r="Y670" s="24"/>
    </row>
    <row r="671" spans="1:25" x14ac:dyDescent="0.25">
      <c r="A671" s="25"/>
      <c r="B671" s="26"/>
      <c r="C671" s="26"/>
      <c r="D671" s="27"/>
      <c r="E671" s="28" t="s">
        <v>75</v>
      </c>
      <c r="F671" s="21" t="s">
        <v>76</v>
      </c>
      <c r="G671" s="27"/>
      <c r="H671" s="27"/>
      <c r="I671" s="27"/>
      <c r="J671" s="27"/>
      <c r="K671" s="27"/>
      <c r="L671" s="27"/>
      <c r="M671" s="27"/>
      <c r="N671" s="27"/>
      <c r="O671" s="27"/>
      <c r="P671" s="23">
        <f t="shared" si="165"/>
        <v>0</v>
      </c>
      <c r="Q671" s="23">
        <f t="shared" si="165"/>
        <v>0</v>
      </c>
      <c r="R671" s="23">
        <f t="shared" si="166"/>
        <v>0</v>
      </c>
      <c r="S671" s="27"/>
      <c r="T671" s="27"/>
      <c r="U671" s="27"/>
      <c r="V671" s="27"/>
      <c r="W671" s="27"/>
      <c r="X671" s="27"/>
      <c r="Y671" s="24"/>
    </row>
    <row r="672" spans="1:25" x14ac:dyDescent="0.25">
      <c r="A672" s="25"/>
      <c r="B672" s="26"/>
      <c r="C672" s="26"/>
      <c r="D672" s="27"/>
      <c r="E672" s="28" t="s">
        <v>83</v>
      </c>
      <c r="F672" s="21" t="s">
        <v>84</v>
      </c>
      <c r="G672" s="27">
        <v>10305</v>
      </c>
      <c r="H672" s="27">
        <v>10305</v>
      </c>
      <c r="I672" s="27"/>
      <c r="J672" s="27">
        <v>15000</v>
      </c>
      <c r="K672" s="27">
        <v>12000</v>
      </c>
      <c r="L672" s="27"/>
      <c r="M672" s="27">
        <v>15000</v>
      </c>
      <c r="N672" s="27">
        <v>15000</v>
      </c>
      <c r="O672" s="27"/>
      <c r="P672" s="23">
        <f t="shared" ref="P672:Q689" si="167">SUM(M672-J672)</f>
        <v>0</v>
      </c>
      <c r="Q672" s="23">
        <f t="shared" si="167"/>
        <v>3000</v>
      </c>
      <c r="R672" s="23">
        <f t="shared" si="166"/>
        <v>0</v>
      </c>
      <c r="S672" s="27">
        <v>15000</v>
      </c>
      <c r="T672" s="27">
        <v>15000</v>
      </c>
      <c r="U672" s="27"/>
      <c r="V672" s="27">
        <v>15000</v>
      </c>
      <c r="W672" s="27">
        <v>15000</v>
      </c>
      <c r="X672" s="27"/>
      <c r="Y672" s="24"/>
    </row>
    <row r="673" spans="1:25" x14ac:dyDescent="0.25">
      <c r="A673" s="25"/>
      <c r="B673" s="26"/>
      <c r="C673" s="26"/>
      <c r="D673" s="27"/>
      <c r="E673" s="28" t="s">
        <v>87</v>
      </c>
      <c r="F673" s="21" t="s">
        <v>88</v>
      </c>
      <c r="G673" s="27"/>
      <c r="H673" s="27"/>
      <c r="I673" s="27"/>
      <c r="J673" s="27"/>
      <c r="K673" s="27"/>
      <c r="L673" s="27"/>
      <c r="M673" s="27"/>
      <c r="N673" s="27"/>
      <c r="O673" s="27"/>
      <c r="P673" s="23">
        <f t="shared" si="167"/>
        <v>0</v>
      </c>
      <c r="Q673" s="23">
        <f t="shared" si="167"/>
        <v>0</v>
      </c>
      <c r="R673" s="23">
        <f t="shared" si="166"/>
        <v>0</v>
      </c>
      <c r="S673" s="27"/>
      <c r="T673" s="27"/>
      <c r="U673" s="27"/>
      <c r="V673" s="27"/>
      <c r="W673" s="27"/>
      <c r="X673" s="27"/>
      <c r="Y673" s="24"/>
    </row>
    <row r="674" spans="1:25" ht="21" x14ac:dyDescent="0.25">
      <c r="A674" s="25" t="s">
        <v>446</v>
      </c>
      <c r="B674" s="26" t="s">
        <v>422</v>
      </c>
      <c r="C674" s="26" t="s">
        <v>214</v>
      </c>
      <c r="D674" s="27" t="s">
        <v>25</v>
      </c>
      <c r="E674" s="29" t="s">
        <v>447</v>
      </c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23">
        <f t="shared" si="167"/>
        <v>0</v>
      </c>
      <c r="Q674" s="23">
        <f t="shared" si="167"/>
        <v>0</v>
      </c>
      <c r="R674" s="23">
        <f t="shared" si="166"/>
        <v>0</v>
      </c>
      <c r="S674" s="30"/>
      <c r="T674" s="30"/>
      <c r="U674" s="30"/>
      <c r="V674" s="30"/>
      <c r="W674" s="30"/>
      <c r="X674" s="30"/>
      <c r="Y674" s="24"/>
    </row>
    <row r="675" spans="1:25" x14ac:dyDescent="0.25">
      <c r="A675" s="25"/>
      <c r="B675" s="26"/>
      <c r="C675" s="26"/>
      <c r="D675" s="27"/>
      <c r="E675" s="28" t="s">
        <v>30</v>
      </c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3"/>
      <c r="Q675" s="23"/>
      <c r="R675" s="23"/>
      <c r="S675" s="27"/>
      <c r="T675" s="27"/>
      <c r="U675" s="27"/>
      <c r="V675" s="27"/>
      <c r="W675" s="27"/>
      <c r="X675" s="27"/>
      <c r="Y675" s="24"/>
    </row>
    <row r="676" spans="1:25" ht="31.5" x14ac:dyDescent="0.25">
      <c r="A676" s="20" t="s">
        <v>448</v>
      </c>
      <c r="B676" s="21" t="s">
        <v>422</v>
      </c>
      <c r="C676" s="21" t="s">
        <v>214</v>
      </c>
      <c r="D676" s="21" t="s">
        <v>160</v>
      </c>
      <c r="E676" s="28" t="s">
        <v>449</v>
      </c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3">
        <f t="shared" si="167"/>
        <v>0</v>
      </c>
      <c r="Q676" s="23">
        <f t="shared" si="167"/>
        <v>0</v>
      </c>
      <c r="R676" s="23">
        <f t="shared" si="166"/>
        <v>0</v>
      </c>
      <c r="S676" s="27"/>
      <c r="T676" s="27"/>
      <c r="U676" s="27"/>
      <c r="V676" s="27"/>
      <c r="W676" s="27"/>
      <c r="X676" s="27"/>
      <c r="Y676" s="24"/>
    </row>
    <row r="677" spans="1:25" x14ac:dyDescent="0.25">
      <c r="A677" s="25"/>
      <c r="B677" s="26"/>
      <c r="C677" s="26"/>
      <c r="D677" s="27"/>
      <c r="E677" s="28" t="s">
        <v>17</v>
      </c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3"/>
      <c r="Q677" s="23"/>
      <c r="R677" s="23"/>
      <c r="S677" s="27"/>
      <c r="T677" s="27"/>
      <c r="U677" s="27"/>
      <c r="V677" s="27"/>
      <c r="W677" s="27"/>
      <c r="X677" s="27"/>
      <c r="Y677" s="24"/>
    </row>
    <row r="678" spans="1:25" ht="42" x14ac:dyDescent="0.25">
      <c r="A678" s="25"/>
      <c r="B678" s="26"/>
      <c r="C678" s="26"/>
      <c r="D678" s="27"/>
      <c r="E678" s="29" t="s">
        <v>450</v>
      </c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23">
        <f t="shared" si="167"/>
        <v>0</v>
      </c>
      <c r="Q678" s="23">
        <f t="shared" si="167"/>
        <v>0</v>
      </c>
      <c r="R678" s="23">
        <f t="shared" si="166"/>
        <v>0</v>
      </c>
      <c r="S678" s="30"/>
      <c r="T678" s="30"/>
      <c r="U678" s="30"/>
      <c r="V678" s="30"/>
      <c r="W678" s="30"/>
      <c r="X678" s="30"/>
      <c r="Y678" s="24"/>
    </row>
    <row r="679" spans="1:25" x14ac:dyDescent="0.25">
      <c r="A679" s="25"/>
      <c r="B679" s="26"/>
      <c r="C679" s="26"/>
      <c r="D679" s="27"/>
      <c r="E679" s="28" t="s">
        <v>83</v>
      </c>
      <c r="F679" s="21" t="s">
        <v>84</v>
      </c>
      <c r="G679" s="27"/>
      <c r="H679" s="27"/>
      <c r="I679" s="27"/>
      <c r="J679" s="27"/>
      <c r="K679" s="27"/>
      <c r="L679" s="27"/>
      <c r="M679" s="27"/>
      <c r="N679" s="27"/>
      <c r="O679" s="27"/>
      <c r="P679" s="23">
        <f t="shared" si="167"/>
        <v>0</v>
      </c>
      <c r="Q679" s="23">
        <f t="shared" si="167"/>
        <v>0</v>
      </c>
      <c r="R679" s="23">
        <f t="shared" si="166"/>
        <v>0</v>
      </c>
      <c r="S679" s="27"/>
      <c r="T679" s="27"/>
      <c r="U679" s="27"/>
      <c r="V679" s="27"/>
      <c r="W679" s="27"/>
      <c r="X679" s="27"/>
      <c r="Y679" s="24"/>
    </row>
    <row r="680" spans="1:25" x14ac:dyDescent="0.25">
      <c r="A680" s="25"/>
      <c r="B680" s="26"/>
      <c r="C680" s="26"/>
      <c r="D680" s="27"/>
      <c r="E680" s="29" t="s">
        <v>451</v>
      </c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23">
        <f t="shared" si="167"/>
        <v>0</v>
      </c>
      <c r="Q680" s="23">
        <f t="shared" si="167"/>
        <v>0</v>
      </c>
      <c r="R680" s="23">
        <f t="shared" si="166"/>
        <v>0</v>
      </c>
      <c r="S680" s="30"/>
      <c r="T680" s="30"/>
      <c r="U680" s="30"/>
      <c r="V680" s="30"/>
      <c r="W680" s="30"/>
      <c r="X680" s="30"/>
      <c r="Y680" s="24"/>
    </row>
    <row r="681" spans="1:25" x14ac:dyDescent="0.25">
      <c r="A681" s="25"/>
      <c r="B681" s="26"/>
      <c r="C681" s="26"/>
      <c r="D681" s="27"/>
      <c r="E681" s="28" t="s">
        <v>44</v>
      </c>
      <c r="F681" s="21" t="s">
        <v>45</v>
      </c>
      <c r="G681" s="27"/>
      <c r="H681" s="27"/>
      <c r="I681" s="27"/>
      <c r="J681" s="27"/>
      <c r="K681" s="27"/>
      <c r="L681" s="27"/>
      <c r="M681" s="27"/>
      <c r="N681" s="27"/>
      <c r="O681" s="27"/>
      <c r="P681" s="23">
        <f t="shared" si="167"/>
        <v>0</v>
      </c>
      <c r="Q681" s="23">
        <f t="shared" si="167"/>
        <v>0</v>
      </c>
      <c r="R681" s="23">
        <f t="shared" si="166"/>
        <v>0</v>
      </c>
      <c r="S681" s="27"/>
      <c r="T681" s="27"/>
      <c r="U681" s="27"/>
      <c r="V681" s="27"/>
      <c r="W681" s="27"/>
      <c r="X681" s="27"/>
      <c r="Y681" s="24"/>
    </row>
    <row r="682" spans="1:25" ht="21" x14ac:dyDescent="0.25">
      <c r="A682" s="25" t="s">
        <v>452</v>
      </c>
      <c r="B682" s="26" t="s">
        <v>453</v>
      </c>
      <c r="C682" s="26" t="s">
        <v>25</v>
      </c>
      <c r="D682" s="27" t="s">
        <v>25</v>
      </c>
      <c r="E682" s="29" t="s">
        <v>454</v>
      </c>
      <c r="F682" s="30"/>
      <c r="G682" s="30">
        <f t="shared" ref="G682:O682" si="168">SUM(G684)</f>
        <v>3988.5</v>
      </c>
      <c r="H682" s="30">
        <f t="shared" si="168"/>
        <v>444988.5</v>
      </c>
      <c r="I682" s="30">
        <f t="shared" si="168"/>
        <v>0</v>
      </c>
      <c r="J682" s="30">
        <f t="shared" si="168"/>
        <v>5000</v>
      </c>
      <c r="K682" s="30">
        <f t="shared" si="168"/>
        <v>797300</v>
      </c>
      <c r="L682" s="30">
        <f t="shared" si="168"/>
        <v>0</v>
      </c>
      <c r="M682" s="30">
        <f t="shared" si="168"/>
        <v>3000</v>
      </c>
      <c r="N682" s="30">
        <f t="shared" si="168"/>
        <v>908000</v>
      </c>
      <c r="O682" s="30">
        <f t="shared" si="168"/>
        <v>0</v>
      </c>
      <c r="P682" s="23">
        <f t="shared" si="167"/>
        <v>-2000</v>
      </c>
      <c r="Q682" s="23">
        <f t="shared" si="167"/>
        <v>110700</v>
      </c>
      <c r="R682" s="23">
        <f t="shared" si="166"/>
        <v>0</v>
      </c>
      <c r="S682" s="30">
        <f t="shared" ref="S682:X682" si="169">SUM(S684)</f>
        <v>3000</v>
      </c>
      <c r="T682" s="30">
        <f t="shared" si="169"/>
        <v>933000</v>
      </c>
      <c r="U682" s="30">
        <f t="shared" si="169"/>
        <v>0</v>
      </c>
      <c r="V682" s="30">
        <f t="shared" si="169"/>
        <v>2000</v>
      </c>
      <c r="W682" s="30">
        <f t="shared" si="169"/>
        <v>950000</v>
      </c>
      <c r="X682" s="30">
        <f t="shared" si="169"/>
        <v>0</v>
      </c>
      <c r="Y682" s="24"/>
    </row>
    <row r="683" spans="1:25" x14ac:dyDescent="0.25">
      <c r="A683" s="25"/>
      <c r="B683" s="26"/>
      <c r="C683" s="26"/>
      <c r="D683" s="27"/>
      <c r="E683" s="28" t="s">
        <v>17</v>
      </c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3"/>
      <c r="Q683" s="23"/>
      <c r="R683" s="23"/>
      <c r="S683" s="27"/>
      <c r="T683" s="27"/>
      <c r="U683" s="27"/>
      <c r="V683" s="27"/>
      <c r="W683" s="27"/>
      <c r="X683" s="27"/>
      <c r="Y683" s="24"/>
    </row>
    <row r="684" spans="1:25" ht="21" x14ac:dyDescent="0.25">
      <c r="A684" s="25" t="s">
        <v>455</v>
      </c>
      <c r="B684" s="26" t="s">
        <v>453</v>
      </c>
      <c r="C684" s="26" t="s">
        <v>28</v>
      </c>
      <c r="D684" s="27" t="s">
        <v>25</v>
      </c>
      <c r="E684" s="29" t="s">
        <v>456</v>
      </c>
      <c r="F684" s="30"/>
      <c r="G684" s="30">
        <f t="shared" ref="G684:O684" si="170">SUM(G686)</f>
        <v>3988.5</v>
      </c>
      <c r="H684" s="30">
        <f>SUM(H686)</f>
        <v>444988.5</v>
      </c>
      <c r="I684" s="30">
        <f t="shared" si="170"/>
        <v>0</v>
      </c>
      <c r="J684" s="30">
        <f t="shared" si="170"/>
        <v>5000</v>
      </c>
      <c r="K684" s="30">
        <f t="shared" si="170"/>
        <v>797300</v>
      </c>
      <c r="L684" s="30">
        <f t="shared" si="170"/>
        <v>0</v>
      </c>
      <c r="M684" s="30">
        <f t="shared" si="170"/>
        <v>3000</v>
      </c>
      <c r="N684" s="30">
        <f t="shared" si="170"/>
        <v>908000</v>
      </c>
      <c r="O684" s="30">
        <f t="shared" si="170"/>
        <v>0</v>
      </c>
      <c r="P684" s="23">
        <f t="shared" si="167"/>
        <v>-2000</v>
      </c>
      <c r="Q684" s="23">
        <f t="shared" si="167"/>
        <v>110700</v>
      </c>
      <c r="R684" s="23">
        <f t="shared" si="166"/>
        <v>0</v>
      </c>
      <c r="S684" s="30">
        <f t="shared" ref="S684:X684" si="171">SUM(S686)</f>
        <v>3000</v>
      </c>
      <c r="T684" s="30">
        <f t="shared" si="171"/>
        <v>933000</v>
      </c>
      <c r="U684" s="30">
        <f t="shared" si="171"/>
        <v>0</v>
      </c>
      <c r="V684" s="30">
        <f t="shared" si="171"/>
        <v>2000</v>
      </c>
      <c r="W684" s="30">
        <f t="shared" si="171"/>
        <v>950000</v>
      </c>
      <c r="X684" s="30">
        <f t="shared" si="171"/>
        <v>0</v>
      </c>
      <c r="Y684" s="24"/>
    </row>
    <row r="685" spans="1:25" x14ac:dyDescent="0.25">
      <c r="A685" s="25"/>
      <c r="B685" s="26"/>
      <c r="C685" s="26"/>
      <c r="D685" s="27"/>
      <c r="E685" s="28" t="s">
        <v>30</v>
      </c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3"/>
      <c r="Q685" s="23"/>
      <c r="R685" s="23"/>
      <c r="S685" s="27"/>
      <c r="T685" s="27"/>
      <c r="U685" s="27"/>
      <c r="V685" s="27"/>
      <c r="W685" s="27"/>
      <c r="X685" s="27"/>
      <c r="Y685" s="24"/>
    </row>
    <row r="686" spans="1:25" x14ac:dyDescent="0.25">
      <c r="A686" s="20" t="s">
        <v>457</v>
      </c>
      <c r="B686" s="21" t="s">
        <v>453</v>
      </c>
      <c r="C686" s="21" t="s">
        <v>28</v>
      </c>
      <c r="D686" s="21" t="s">
        <v>160</v>
      </c>
      <c r="E686" s="28" t="s">
        <v>458</v>
      </c>
      <c r="F686" s="27"/>
      <c r="G686" s="27">
        <v>3988.5</v>
      </c>
      <c r="H686" s="27">
        <v>444988.5</v>
      </c>
      <c r="I686" s="27"/>
      <c r="J686" s="27">
        <v>5000</v>
      </c>
      <c r="K686" s="27">
        <v>797300</v>
      </c>
      <c r="L686" s="27"/>
      <c r="M686" s="27">
        <v>3000</v>
      </c>
      <c r="N686" s="27">
        <v>908000</v>
      </c>
      <c r="O686" s="27"/>
      <c r="P686" s="23">
        <f t="shared" si="167"/>
        <v>-2000</v>
      </c>
      <c r="Q686" s="23">
        <f t="shared" si="167"/>
        <v>110700</v>
      </c>
      <c r="R686" s="23">
        <f t="shared" si="166"/>
        <v>0</v>
      </c>
      <c r="S686" s="27">
        <v>3000</v>
      </c>
      <c r="T686" s="27">
        <v>933000</v>
      </c>
      <c r="U686" s="27"/>
      <c r="V686" s="27">
        <v>2000</v>
      </c>
      <c r="W686" s="27">
        <v>950000</v>
      </c>
      <c r="X686" s="27"/>
      <c r="Y686" s="24"/>
    </row>
    <row r="687" spans="1:25" x14ac:dyDescent="0.25">
      <c r="A687" s="25"/>
      <c r="B687" s="26"/>
      <c r="C687" s="26"/>
      <c r="D687" s="27"/>
      <c r="E687" s="28" t="s">
        <v>17</v>
      </c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3"/>
      <c r="Q687" s="23"/>
      <c r="R687" s="23"/>
      <c r="S687" s="27"/>
      <c r="T687" s="27"/>
      <c r="U687" s="27"/>
      <c r="V687" s="27"/>
      <c r="W687" s="27"/>
      <c r="X687" s="27"/>
      <c r="Y687" s="24"/>
    </row>
    <row r="688" spans="1:25" x14ac:dyDescent="0.25">
      <c r="A688" s="25"/>
      <c r="B688" s="26"/>
      <c r="C688" s="26"/>
      <c r="D688" s="27"/>
      <c r="E688" s="28" t="s">
        <v>459</v>
      </c>
      <c r="F688" s="27" t="s">
        <v>460</v>
      </c>
      <c r="G688" s="27">
        <v>3988.5</v>
      </c>
      <c r="H688" s="27">
        <v>444988.5</v>
      </c>
      <c r="I688" s="27"/>
      <c r="J688" s="27">
        <v>5000</v>
      </c>
      <c r="K688" s="27">
        <v>797300</v>
      </c>
      <c r="L688" s="27"/>
      <c r="M688" s="27">
        <v>3000</v>
      </c>
      <c r="N688" s="27">
        <v>908000</v>
      </c>
      <c r="O688" s="27"/>
      <c r="P688" s="23">
        <f t="shared" si="167"/>
        <v>-2000</v>
      </c>
      <c r="Q688" s="23">
        <f t="shared" si="167"/>
        <v>110700</v>
      </c>
      <c r="R688" s="23">
        <f t="shared" si="166"/>
        <v>0</v>
      </c>
      <c r="S688" s="27">
        <v>3000</v>
      </c>
      <c r="T688" s="27">
        <v>933000</v>
      </c>
      <c r="U688" s="27"/>
      <c r="V688" s="27">
        <v>2000</v>
      </c>
      <c r="W688" s="27">
        <v>950000</v>
      </c>
      <c r="X688" s="27"/>
      <c r="Y688" s="24"/>
    </row>
    <row r="689" spans="1:25" ht="21.75" thickBot="1" x14ac:dyDescent="0.3">
      <c r="A689" s="44"/>
      <c r="B689" s="45"/>
      <c r="C689" s="45"/>
      <c r="D689" s="46"/>
      <c r="E689" s="47" t="s">
        <v>461</v>
      </c>
      <c r="F689" s="48" t="s">
        <v>462</v>
      </c>
      <c r="G689" s="46"/>
      <c r="H689" s="46"/>
      <c r="I689" s="46"/>
      <c r="J689" s="46"/>
      <c r="K689" s="46"/>
      <c r="L689" s="46"/>
      <c r="M689" s="46"/>
      <c r="N689" s="46"/>
      <c r="O689" s="46"/>
      <c r="P689" s="23">
        <f t="shared" si="167"/>
        <v>0</v>
      </c>
      <c r="Q689" s="23">
        <f t="shared" si="167"/>
        <v>0</v>
      </c>
      <c r="R689" s="23">
        <f t="shared" si="166"/>
        <v>0</v>
      </c>
      <c r="S689" s="46"/>
      <c r="T689" s="46"/>
      <c r="U689" s="46"/>
      <c r="V689" s="46"/>
      <c r="W689" s="46"/>
      <c r="X689" s="46"/>
      <c r="Y689" s="49"/>
    </row>
  </sheetData>
  <mergeCells count="26">
    <mergeCell ref="Q6:R6"/>
    <mergeCell ref="S6:S7"/>
    <mergeCell ref="T6:U6"/>
    <mergeCell ref="V6:V7"/>
    <mergeCell ref="W6:X6"/>
    <mergeCell ref="Y6:Y7"/>
    <mergeCell ref="P5:R5"/>
    <mergeCell ref="S5:U5"/>
    <mergeCell ref="V5:X5"/>
    <mergeCell ref="G6:G7"/>
    <mergeCell ref="H6:I6"/>
    <mergeCell ref="J6:J7"/>
    <mergeCell ref="K6:L6"/>
    <mergeCell ref="M6:M7"/>
    <mergeCell ref="N6:O6"/>
    <mergeCell ref="P6:P7"/>
    <mergeCell ref="A3:X3"/>
    <mergeCell ref="A5:A7"/>
    <mergeCell ref="B5:B7"/>
    <mergeCell ref="C5:C7"/>
    <mergeCell ref="D5:D7"/>
    <mergeCell ref="E5:E7"/>
    <mergeCell ref="F5:F7"/>
    <mergeCell ref="G5:I5"/>
    <mergeCell ref="J5:L5"/>
    <mergeCell ref="M5:O5"/>
  </mergeCells>
  <pageMargins left="3.937007874015748E-2" right="3.937007874015748E-2" top="7.874015748031496E-2" bottom="7.874015748031496E-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2024-12-03T10:45:26Z</dcterms:modified>
</cp:coreProperties>
</file>