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SG\Desktop\Բյուջե 2025\"/>
    </mc:Choice>
  </mc:AlternateContent>
  <bookViews>
    <workbookView xWindow="0" yWindow="0" windowWidth="28800" windowHeight="12330"/>
  </bookViews>
  <sheets>
    <sheet name="1" sheetId="1" r:id="rId1"/>
    <sheet name="Հատված 1" sheetId="2" r:id="rId2"/>
    <sheet name="Հատված 2" sheetId="3" r:id="rId3"/>
    <sheet name="Հատված 3" sheetId="4" r:id="rId4"/>
    <sheet name="Հատված 4" sheetId="5" r:id="rId5"/>
    <sheet name="Հատված 5" sheetId="6" r:id="rId6"/>
    <sheet name="Հատված 6" sheetId="7" r:id="rId7"/>
  </sheets>
  <definedNames>
    <definedName name="_xlnm.Print_Area" localSheetId="1">'Հատված 1'!$A$1:$F$115</definedName>
    <definedName name="_xlnm.Print_Area" localSheetId="2">'Հատված 2'!$A$1:$H$311</definedName>
    <definedName name="_xlnm.Print_Area" localSheetId="3">'Հատված 3'!$A$1:$F$222</definedName>
    <definedName name="_xlnm.Print_Area" localSheetId="4">'Հատված 4'!$A$1:$E$19</definedName>
    <definedName name="_xlnm.Print_Area" localSheetId="5">'Հատված 5'!$A$1:$F$93</definedName>
    <definedName name="_xlnm.Print_Area" localSheetId="6">'Հատված 6'!$A$1:$H$604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7" l="1"/>
  <c r="F75" i="7"/>
  <c r="G74" i="7"/>
  <c r="E19" i="5" l="1"/>
  <c r="D19" i="5"/>
  <c r="C19" i="5"/>
  <c r="F539" i="7"/>
  <c r="G538" i="7"/>
  <c r="G537" i="7"/>
  <c r="G535" i="7" s="1"/>
  <c r="F537" i="7"/>
  <c r="H535" i="7"/>
  <c r="F535" i="7"/>
  <c r="F534" i="7"/>
  <c r="F533" i="7"/>
  <c r="F532" i="7"/>
  <c r="F531" i="7"/>
  <c r="F530" i="7"/>
  <c r="F528" i="7"/>
  <c r="F527" i="7"/>
  <c r="F526" i="7"/>
  <c r="G525" i="7"/>
  <c r="G524" i="7" s="1"/>
  <c r="F525" i="7"/>
  <c r="F522" i="7"/>
  <c r="F521" i="7"/>
  <c r="F520" i="7"/>
  <c r="F519" i="7"/>
  <c r="F518" i="7"/>
  <c r="F517" i="7"/>
  <c r="F516" i="7"/>
  <c r="F515" i="7"/>
  <c r="F514" i="7"/>
  <c r="F513" i="7"/>
  <c r="F512" i="7"/>
  <c r="F511" i="7"/>
  <c r="F510" i="7"/>
  <c r="F508" i="7"/>
  <c r="F507" i="7"/>
  <c r="F506" i="7"/>
  <c r="F505" i="7"/>
  <c r="F504" i="7"/>
  <c r="F502" i="7"/>
  <c r="H500" i="7"/>
  <c r="F499" i="7"/>
  <c r="F498" i="7"/>
  <c r="F496" i="7"/>
  <c r="F495" i="7"/>
  <c r="F494" i="7"/>
  <c r="F492" i="7"/>
  <c r="F491" i="7"/>
  <c r="F490" i="7"/>
  <c r="F488" i="7"/>
  <c r="F487" i="7"/>
  <c r="F486" i="7"/>
  <c r="F485" i="7"/>
  <c r="F484" i="7"/>
  <c r="F483" i="7"/>
  <c r="F482" i="7"/>
  <c r="F481" i="7"/>
  <c r="H480" i="7"/>
  <c r="G480" i="7"/>
  <c r="F480" i="7" s="1"/>
  <c r="H479" i="7"/>
  <c r="H477" i="7" s="1"/>
  <c r="G479" i="7"/>
  <c r="G477" i="7" s="1"/>
  <c r="F477" i="7" s="1"/>
  <c r="F479" i="7"/>
  <c r="F476" i="7"/>
  <c r="F475" i="7"/>
  <c r="F474" i="7"/>
  <c r="G473" i="7"/>
  <c r="G472" i="7" s="1"/>
  <c r="F473" i="7"/>
  <c r="F469" i="7"/>
  <c r="F468" i="7"/>
  <c r="F467" i="7"/>
  <c r="F466" i="7"/>
  <c r="F465" i="7"/>
  <c r="G463" i="7"/>
  <c r="F463" i="7"/>
  <c r="F462" i="7"/>
  <c r="F461" i="7"/>
  <c r="G459" i="7"/>
  <c r="H458" i="7"/>
  <c r="H456" i="7" s="1"/>
  <c r="F455" i="7"/>
  <c r="H454" i="7"/>
  <c r="G454" i="7"/>
  <c r="F454" i="7" s="1"/>
  <c r="F453" i="7"/>
  <c r="F452" i="7"/>
  <c r="F451" i="7"/>
  <c r="F450" i="7"/>
  <c r="F449" i="7"/>
  <c r="F448" i="7"/>
  <c r="F447" i="7"/>
  <c r="F446" i="7"/>
  <c r="F445" i="7"/>
  <c r="H444" i="7"/>
  <c r="G444" i="7"/>
  <c r="F444" i="7" s="1"/>
  <c r="H443" i="7"/>
  <c r="H441" i="7" s="1"/>
  <c r="G443" i="7"/>
  <c r="G441" i="7" s="1"/>
  <c r="F443" i="7"/>
  <c r="F440" i="7"/>
  <c r="F438" i="7"/>
  <c r="F437" i="7"/>
  <c r="F436" i="7"/>
  <c r="F435" i="7"/>
  <c r="H434" i="7"/>
  <c r="G434" i="7"/>
  <c r="F434" i="7"/>
  <c r="H433" i="7"/>
  <c r="H431" i="7" s="1"/>
  <c r="G433" i="7"/>
  <c r="F430" i="7"/>
  <c r="F429" i="7"/>
  <c r="F427" i="7"/>
  <c r="F426" i="7"/>
  <c r="F425" i="7"/>
  <c r="F424" i="7"/>
  <c r="H423" i="7"/>
  <c r="G423" i="7"/>
  <c r="F422" i="7"/>
  <c r="F421" i="7"/>
  <c r="H419" i="7"/>
  <c r="F418" i="7"/>
  <c r="F417" i="7"/>
  <c r="F416" i="7"/>
  <c r="F415" i="7"/>
  <c r="F414" i="7"/>
  <c r="F413" i="7"/>
  <c r="F412" i="7"/>
  <c r="F411" i="7"/>
  <c r="F410" i="7"/>
  <c r="G409" i="7"/>
  <c r="F409" i="7" s="1"/>
  <c r="H408" i="7"/>
  <c r="G408" i="7"/>
  <c r="F408" i="7" s="1"/>
  <c r="F407" i="7"/>
  <c r="F406" i="7"/>
  <c r="F405" i="7"/>
  <c r="F404" i="7"/>
  <c r="F403" i="7"/>
  <c r="G402" i="7"/>
  <c r="G401" i="7" s="1"/>
  <c r="F402" i="7"/>
  <c r="F400" i="7"/>
  <c r="F399" i="7"/>
  <c r="F398" i="7"/>
  <c r="F397" i="7"/>
  <c r="F396" i="7"/>
  <c r="F395" i="7"/>
  <c r="H394" i="7"/>
  <c r="G394" i="7"/>
  <c r="G393" i="7"/>
  <c r="F392" i="7"/>
  <c r="F391" i="7"/>
  <c r="F390" i="7"/>
  <c r="F389" i="7"/>
  <c r="F388" i="7"/>
  <c r="F387" i="7"/>
  <c r="F386" i="7"/>
  <c r="H385" i="7"/>
  <c r="G385" i="7"/>
  <c r="G384" i="7" s="1"/>
  <c r="F385" i="7"/>
  <c r="H384" i="7"/>
  <c r="F381" i="7"/>
  <c r="F380" i="7"/>
  <c r="H378" i="7"/>
  <c r="G378" i="7"/>
  <c r="F375" i="7"/>
  <c r="F374" i="7"/>
  <c r="F373" i="7"/>
  <c r="F372" i="7"/>
  <c r="F370" i="7"/>
  <c r="F369" i="7"/>
  <c r="F368" i="7"/>
  <c r="F366" i="7"/>
  <c r="F365" i="7"/>
  <c r="F364" i="7"/>
  <c r="F362" i="7"/>
  <c r="F361" i="7"/>
  <c r="F360" i="7"/>
  <c r="F359" i="7"/>
  <c r="F358" i="7"/>
  <c r="F357" i="7"/>
  <c r="F356" i="7"/>
  <c r="F355" i="7"/>
  <c r="F354" i="7"/>
  <c r="F352" i="7"/>
  <c r="F351" i="7"/>
  <c r="F350" i="7"/>
  <c r="F349" i="7"/>
  <c r="F348" i="7"/>
  <c r="F347" i="7"/>
  <c r="F346" i="7"/>
  <c r="F345" i="7"/>
  <c r="F344" i="7"/>
  <c r="F342" i="7"/>
  <c r="F341" i="7"/>
  <c r="G340" i="7"/>
  <c r="F340" i="7" s="1"/>
  <c r="F338" i="7"/>
  <c r="F337" i="7"/>
  <c r="F336" i="7"/>
  <c r="F335" i="7"/>
  <c r="H331" i="7"/>
  <c r="F330" i="7"/>
  <c r="F329" i="7"/>
  <c r="F327" i="7"/>
  <c r="F326" i="7"/>
  <c r="F325" i="7"/>
  <c r="F323" i="7"/>
  <c r="F322" i="7"/>
  <c r="G320" i="7"/>
  <c r="H319" i="7"/>
  <c r="H317" i="7" s="1"/>
  <c r="F316" i="7"/>
  <c r="F315" i="7"/>
  <c r="F314" i="7"/>
  <c r="F313" i="7"/>
  <c r="F312" i="7"/>
  <c r="F311" i="7"/>
  <c r="H310" i="7"/>
  <c r="H309" i="7" s="1"/>
  <c r="H307" i="7" s="1"/>
  <c r="G310" i="7"/>
  <c r="F306" i="7"/>
  <c r="F305" i="7"/>
  <c r="F303" i="7"/>
  <c r="F302" i="7"/>
  <c r="F301" i="7"/>
  <c r="G300" i="7"/>
  <c r="F300" i="7" s="1"/>
  <c r="H299" i="7"/>
  <c r="H297" i="7" s="1"/>
  <c r="G299" i="7"/>
  <c r="G297" i="7" s="1"/>
  <c r="F299" i="7"/>
  <c r="F296" i="7"/>
  <c r="F294" i="7"/>
  <c r="G293" i="7"/>
  <c r="F293" i="7"/>
  <c r="H292" i="7"/>
  <c r="G292" i="7"/>
  <c r="F292" i="7" s="1"/>
  <c r="H290" i="7"/>
  <c r="G290" i="7"/>
  <c r="F290" i="7"/>
  <c r="F281" i="7"/>
  <c r="F280" i="7"/>
  <c r="F279" i="7"/>
  <c r="G278" i="7"/>
  <c r="F278" i="7" s="1"/>
  <c r="G277" i="7"/>
  <c r="F277" i="7"/>
  <c r="G275" i="7"/>
  <c r="F275" i="7" s="1"/>
  <c r="F274" i="7"/>
  <c r="F273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H254" i="7"/>
  <c r="G254" i="7"/>
  <c r="G253" i="7" s="1"/>
  <c r="F254" i="7"/>
  <c r="H253" i="7"/>
  <c r="H251" i="7" s="1"/>
  <c r="G251" i="7"/>
  <c r="F251" i="7" s="1"/>
  <c r="H249" i="7"/>
  <c r="G249" i="7"/>
  <c r="F248" i="7"/>
  <c r="F247" i="7"/>
  <c r="H245" i="7"/>
  <c r="F245" i="7"/>
  <c r="F244" i="7"/>
  <c r="F243" i="7"/>
  <c r="F242" i="7"/>
  <c r="F241" i="7"/>
  <c r="F240" i="7"/>
  <c r="F239" i="7"/>
  <c r="F238" i="7"/>
  <c r="F237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H208" i="7"/>
  <c r="H207" i="7" s="1"/>
  <c r="H205" i="7" s="1"/>
  <c r="G208" i="7"/>
  <c r="F204" i="7"/>
  <c r="F203" i="7"/>
  <c r="F202" i="7"/>
  <c r="F201" i="7"/>
  <c r="F200" i="7"/>
  <c r="F199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H184" i="7"/>
  <c r="G184" i="7"/>
  <c r="F184" i="7" s="1"/>
  <c r="H183" i="7"/>
  <c r="G183" i="7"/>
  <c r="F183" i="7"/>
  <c r="F182" i="7"/>
  <c r="F181" i="7"/>
  <c r="F180" i="7"/>
  <c r="F179" i="7"/>
  <c r="F178" i="7"/>
  <c r="F177" i="7"/>
  <c r="F176" i="7"/>
  <c r="F175" i="7"/>
  <c r="H174" i="7"/>
  <c r="G174" i="7"/>
  <c r="G173" i="7" s="1"/>
  <c r="F174" i="7"/>
  <c r="H173" i="7"/>
  <c r="H171" i="7" s="1"/>
  <c r="H163" i="7" s="1"/>
  <c r="F170" i="7"/>
  <c r="F169" i="7"/>
  <c r="F168" i="7"/>
  <c r="F167" i="7"/>
  <c r="F165" i="7"/>
  <c r="F162" i="7"/>
  <c r="F161" i="7"/>
  <c r="F159" i="7"/>
  <c r="F158" i="7"/>
  <c r="F157" i="7"/>
  <c r="F155" i="7"/>
  <c r="F154" i="7"/>
  <c r="F153" i="7"/>
  <c r="F151" i="7"/>
  <c r="F150" i="7"/>
  <c r="F149" i="7"/>
  <c r="F147" i="7"/>
  <c r="F146" i="7"/>
  <c r="F145" i="7"/>
  <c r="F144" i="7"/>
  <c r="F143" i="7"/>
  <c r="F141" i="7"/>
  <c r="F140" i="7"/>
  <c r="F139" i="7"/>
  <c r="F137" i="7"/>
  <c r="F136" i="7"/>
  <c r="F135" i="7"/>
  <c r="F134" i="7"/>
  <c r="F133" i="7"/>
  <c r="F132" i="7"/>
  <c r="F131" i="7"/>
  <c r="F129" i="7"/>
  <c r="H127" i="7"/>
  <c r="G127" i="7"/>
  <c r="F127" i="7" s="1"/>
  <c r="F126" i="7"/>
  <c r="F125" i="7"/>
  <c r="F123" i="7"/>
  <c r="F121" i="7"/>
  <c r="F119" i="7"/>
  <c r="F118" i="7"/>
  <c r="F117" i="7"/>
  <c r="F115" i="7"/>
  <c r="F114" i="7"/>
  <c r="G113" i="7"/>
  <c r="F113" i="7"/>
  <c r="G111" i="7"/>
  <c r="F111" i="7"/>
  <c r="F110" i="7"/>
  <c r="F109" i="7"/>
  <c r="F108" i="7"/>
  <c r="F107" i="7"/>
  <c r="H106" i="7"/>
  <c r="G106" i="7"/>
  <c r="G105" i="7" s="1"/>
  <c r="F106" i="7"/>
  <c r="H105" i="7"/>
  <c r="F105" i="7"/>
  <c r="H103" i="7"/>
  <c r="H101" i="7" s="1"/>
  <c r="G103" i="7"/>
  <c r="F100" i="7"/>
  <c r="F99" i="7"/>
  <c r="F98" i="7"/>
  <c r="F97" i="7"/>
  <c r="F95" i="7"/>
  <c r="F93" i="7"/>
  <c r="F92" i="7"/>
  <c r="F91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H74" i="7"/>
  <c r="H73" i="7"/>
  <c r="H71" i="7" s="1"/>
  <c r="G73" i="7"/>
  <c r="G71" i="7" s="1"/>
  <c r="F71" i="7" s="1"/>
  <c r="F70" i="7"/>
  <c r="F69" i="7"/>
  <c r="F67" i="7"/>
  <c r="F66" i="7"/>
  <c r="F65" i="7"/>
  <c r="F64" i="7"/>
  <c r="F63" i="7"/>
  <c r="F62" i="7"/>
  <c r="F61" i="7"/>
  <c r="F60" i="7"/>
  <c r="G59" i="7"/>
  <c r="G58" i="7" s="1"/>
  <c r="F58" i="7" s="1"/>
  <c r="F59" i="7"/>
  <c r="F57" i="7"/>
  <c r="F56" i="7"/>
  <c r="F55" i="7"/>
  <c r="F54" i="7"/>
  <c r="F53" i="7"/>
  <c r="H52" i="7"/>
  <c r="G52" i="7"/>
  <c r="F52" i="7" s="1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H14" i="7"/>
  <c r="H13" i="7" s="1"/>
  <c r="H11" i="7" s="1"/>
  <c r="G14" i="7"/>
  <c r="F14" i="7" s="1"/>
  <c r="G13" i="7"/>
  <c r="D88" i="6"/>
  <c r="D87" i="6"/>
  <c r="F85" i="6"/>
  <c r="E85" i="6"/>
  <c r="D84" i="6"/>
  <c r="D83" i="6"/>
  <c r="F81" i="6"/>
  <c r="D81" i="6"/>
  <c r="F79" i="6"/>
  <c r="F73" i="6" s="1"/>
  <c r="F71" i="6" s="1"/>
  <c r="E79" i="6"/>
  <c r="E73" i="6" s="1"/>
  <c r="E71" i="6" s="1"/>
  <c r="D78" i="6"/>
  <c r="D77" i="6"/>
  <c r="D75" i="6" s="1"/>
  <c r="F75" i="6"/>
  <c r="D70" i="6"/>
  <c r="D69" i="6"/>
  <c r="D68" i="6"/>
  <c r="F66" i="6"/>
  <c r="D66" i="6"/>
  <c r="D65" i="6"/>
  <c r="D64" i="6"/>
  <c r="F62" i="6"/>
  <c r="F60" i="6" s="1"/>
  <c r="F52" i="6" s="1"/>
  <c r="F41" i="6" s="1"/>
  <c r="D62" i="6"/>
  <c r="D60" i="6" s="1"/>
  <c r="E60" i="6"/>
  <c r="D59" i="6"/>
  <c r="D54" i="6" s="1"/>
  <c r="D58" i="6"/>
  <c r="E57" i="6"/>
  <c r="D56" i="6"/>
  <c r="E54" i="6"/>
  <c r="E52" i="6"/>
  <c r="E41" i="6" s="1"/>
  <c r="D51" i="6"/>
  <c r="D50" i="6"/>
  <c r="F48" i="6"/>
  <c r="E48" i="6"/>
  <c r="D48" i="6"/>
  <c r="D47" i="6"/>
  <c r="D46" i="6"/>
  <c r="D45" i="6"/>
  <c r="F43" i="6"/>
  <c r="D43" i="6"/>
  <c r="D40" i="6"/>
  <c r="D37" i="6" s="1"/>
  <c r="D39" i="6"/>
  <c r="F37" i="6"/>
  <c r="E37" i="6"/>
  <c r="D36" i="6"/>
  <c r="D33" i="6" s="1"/>
  <c r="D31" i="6" s="1"/>
  <c r="D35" i="6"/>
  <c r="F33" i="6"/>
  <c r="F31" i="6" s="1"/>
  <c r="E33" i="6"/>
  <c r="E31" i="6" s="1"/>
  <c r="E19" i="6" s="1"/>
  <c r="E13" i="6" s="1"/>
  <c r="E11" i="6" s="1"/>
  <c r="E9" i="6" s="1"/>
  <c r="D30" i="6"/>
  <c r="D29" i="6"/>
  <c r="F27" i="6"/>
  <c r="F21" i="6" s="1"/>
  <c r="D27" i="6"/>
  <c r="D26" i="6"/>
  <c r="D23" i="6" s="1"/>
  <c r="D21" i="6" s="1"/>
  <c r="D19" i="6" s="1"/>
  <c r="D13" i="6" s="1"/>
  <c r="D25" i="6"/>
  <c r="F23" i="6"/>
  <c r="D18" i="6"/>
  <c r="D17" i="6"/>
  <c r="F15" i="6"/>
  <c r="D15" i="6"/>
  <c r="D222" i="4"/>
  <c r="D221" i="4"/>
  <c r="D220" i="4"/>
  <c r="D219" i="4"/>
  <c r="F217" i="4"/>
  <c r="D217" i="4"/>
  <c r="D216" i="4"/>
  <c r="F214" i="4"/>
  <c r="D214" i="4"/>
  <c r="D213" i="4"/>
  <c r="D212" i="4"/>
  <c r="D211" i="4"/>
  <c r="F209" i="4"/>
  <c r="D209" i="4"/>
  <c r="D206" i="4" s="1"/>
  <c r="D208" i="4"/>
  <c r="F206" i="4"/>
  <c r="D205" i="4"/>
  <c r="D204" i="4"/>
  <c r="D203" i="4"/>
  <c r="F201" i="4"/>
  <c r="D201" i="4"/>
  <c r="D199" i="4"/>
  <c r="D198" i="4"/>
  <c r="D193" i="4" s="1"/>
  <c r="D197" i="4"/>
  <c r="D196" i="4"/>
  <c r="D195" i="4"/>
  <c r="F193" i="4"/>
  <c r="D192" i="4"/>
  <c r="F190" i="4"/>
  <c r="D190" i="4"/>
  <c r="D189" i="4"/>
  <c r="D188" i="4"/>
  <c r="D187" i="4"/>
  <c r="D186" i="4"/>
  <c r="D184" i="4" s="1"/>
  <c r="F184" i="4"/>
  <c r="D183" i="4"/>
  <c r="D182" i="4"/>
  <c r="D181" i="4"/>
  <c r="D178" i="4" s="1"/>
  <c r="D180" i="4"/>
  <c r="F178" i="4"/>
  <c r="D177" i="4"/>
  <c r="D176" i="4"/>
  <c r="D175" i="4"/>
  <c r="F173" i="4"/>
  <c r="F166" i="4" s="1"/>
  <c r="D173" i="4"/>
  <c r="D172" i="4"/>
  <c r="D171" i="4"/>
  <c r="D170" i="4"/>
  <c r="D168" i="4" s="1"/>
  <c r="F168" i="4"/>
  <c r="F164" i="4"/>
  <c r="D163" i="4"/>
  <c r="F160" i="4"/>
  <c r="F135" i="4" s="1"/>
  <c r="E160" i="4"/>
  <c r="D160" i="4"/>
  <c r="D159" i="4"/>
  <c r="E157" i="4"/>
  <c r="D157" i="4"/>
  <c r="D156" i="4"/>
  <c r="E154" i="4"/>
  <c r="D154" i="4"/>
  <c r="D153" i="4"/>
  <c r="D152" i="4"/>
  <c r="E150" i="4"/>
  <c r="D150" i="4"/>
  <c r="D149" i="4"/>
  <c r="D147" i="4" s="1"/>
  <c r="E147" i="4"/>
  <c r="D146" i="4"/>
  <c r="D141" i="4" s="1"/>
  <c r="D135" i="4" s="1"/>
  <c r="D145" i="4"/>
  <c r="D144" i="4"/>
  <c r="D143" i="4"/>
  <c r="E141" i="4"/>
  <c r="D140" i="4"/>
  <c r="D139" i="4"/>
  <c r="E137" i="4"/>
  <c r="E135" i="4" s="1"/>
  <c r="D137" i="4"/>
  <c r="D134" i="4"/>
  <c r="D132" i="4" s="1"/>
  <c r="E132" i="4"/>
  <c r="D131" i="4"/>
  <c r="D130" i="4"/>
  <c r="D126" i="4" s="1"/>
  <c r="D120" i="4" s="1"/>
  <c r="D129" i="4"/>
  <c r="D128" i="4"/>
  <c r="E126" i="4"/>
  <c r="D125" i="4"/>
  <c r="D124" i="4"/>
  <c r="E122" i="4"/>
  <c r="E120" i="4" s="1"/>
  <c r="D122" i="4"/>
  <c r="D119" i="4"/>
  <c r="D118" i="4"/>
  <c r="D117" i="4"/>
  <c r="E116" i="4"/>
  <c r="D116" i="4"/>
  <c r="D115" i="4"/>
  <c r="D112" i="4" s="1"/>
  <c r="D114" i="4"/>
  <c r="E112" i="4"/>
  <c r="D111" i="4"/>
  <c r="D110" i="4"/>
  <c r="D109" i="4"/>
  <c r="E108" i="4"/>
  <c r="E104" i="4" s="1"/>
  <c r="D108" i="4"/>
  <c r="D107" i="4"/>
  <c r="D106" i="4"/>
  <c r="D104" i="4" s="1"/>
  <c r="D103" i="4"/>
  <c r="D102" i="4"/>
  <c r="E100" i="4"/>
  <c r="D100" i="4"/>
  <c r="D99" i="4"/>
  <c r="D98" i="4"/>
  <c r="D96" i="4" s="1"/>
  <c r="D94" i="4" s="1"/>
  <c r="E96" i="4"/>
  <c r="D93" i="4"/>
  <c r="D92" i="4"/>
  <c r="E90" i="4"/>
  <c r="D90" i="4"/>
  <c r="D89" i="4"/>
  <c r="D88" i="4"/>
  <c r="D86" i="4" s="1"/>
  <c r="D84" i="4" s="1"/>
  <c r="E86" i="4"/>
  <c r="E84" i="4"/>
  <c r="D83" i="4"/>
  <c r="D82" i="4"/>
  <c r="D81" i="4"/>
  <c r="D79" i="4" s="1"/>
  <c r="E79" i="4"/>
  <c r="D78" i="4"/>
  <c r="D77" i="4"/>
  <c r="D75" i="4" s="1"/>
  <c r="E75" i="4"/>
  <c r="D74" i="4"/>
  <c r="D73" i="4"/>
  <c r="D71" i="4" s="1"/>
  <c r="E71" i="4"/>
  <c r="D69" i="4"/>
  <c r="D68" i="4"/>
  <c r="D67" i="4"/>
  <c r="D66" i="4"/>
  <c r="D65" i="4"/>
  <c r="D64" i="4"/>
  <c r="D63" i="4"/>
  <c r="D62" i="4"/>
  <c r="D61" i="4"/>
  <c r="E59" i="4"/>
  <c r="D58" i="4"/>
  <c r="D57" i="4"/>
  <c r="E55" i="4"/>
  <c r="D54" i="4"/>
  <c r="E52" i="4"/>
  <c r="D52" i="4"/>
  <c r="D51" i="4"/>
  <c r="D50" i="4"/>
  <c r="D49" i="4"/>
  <c r="D42" i="4" s="1"/>
  <c r="D48" i="4"/>
  <c r="D47" i="4"/>
  <c r="D46" i="4"/>
  <c r="D45" i="4"/>
  <c r="D44" i="4"/>
  <c r="E42" i="4"/>
  <c r="D41" i="4"/>
  <c r="D40" i="4"/>
  <c r="D39" i="4"/>
  <c r="E37" i="4"/>
  <c r="D36" i="4"/>
  <c r="D35" i="4"/>
  <c r="D34" i="4"/>
  <c r="D33" i="4"/>
  <c r="D28" i="4" s="1"/>
  <c r="D32" i="4"/>
  <c r="D31" i="4"/>
  <c r="D30" i="4"/>
  <c r="E28" i="4"/>
  <c r="D25" i="4"/>
  <c r="D23" i="4" s="1"/>
  <c r="E23" i="4"/>
  <c r="D22" i="4"/>
  <c r="E20" i="4"/>
  <c r="D20" i="4"/>
  <c r="D19" i="4"/>
  <c r="D18" i="4"/>
  <c r="D17" i="4"/>
  <c r="D15" i="4" s="1"/>
  <c r="E15" i="4"/>
  <c r="D13" i="4"/>
  <c r="F11" i="4"/>
  <c r="H307" i="3"/>
  <c r="H305" i="3" s="1"/>
  <c r="G307" i="3"/>
  <c r="G305" i="3" s="1"/>
  <c r="F307" i="3"/>
  <c r="F305" i="3" s="1"/>
  <c r="F304" i="3"/>
  <c r="F303" i="3"/>
  <c r="H301" i="3"/>
  <c r="G301" i="3"/>
  <c r="F301" i="3"/>
  <c r="F299" i="3"/>
  <c r="H297" i="3"/>
  <c r="G297" i="3"/>
  <c r="F297" i="3"/>
  <c r="F296" i="3"/>
  <c r="H294" i="3"/>
  <c r="G294" i="3"/>
  <c r="F294" i="3"/>
  <c r="F293" i="3"/>
  <c r="H291" i="3"/>
  <c r="G291" i="3"/>
  <c r="F291" i="3"/>
  <c r="F290" i="3"/>
  <c r="H288" i="3"/>
  <c r="G288" i="3"/>
  <c r="F288" i="3"/>
  <c r="F287" i="3"/>
  <c r="H285" i="3"/>
  <c r="G285" i="3"/>
  <c r="F285" i="3"/>
  <c r="F284" i="3"/>
  <c r="H282" i="3"/>
  <c r="G282" i="3"/>
  <c r="F282" i="3"/>
  <c r="F281" i="3"/>
  <c r="H279" i="3"/>
  <c r="H273" i="3" s="1"/>
  <c r="G279" i="3"/>
  <c r="F279" i="3"/>
  <c r="F278" i="3"/>
  <c r="F277" i="3"/>
  <c r="F275" i="3" s="1"/>
  <c r="H275" i="3"/>
  <c r="G275" i="3"/>
  <c r="G273" i="3"/>
  <c r="F272" i="3"/>
  <c r="H270" i="3"/>
  <c r="G270" i="3"/>
  <c r="F270" i="3"/>
  <c r="F269" i="3"/>
  <c r="H267" i="3"/>
  <c r="G267" i="3"/>
  <c r="F267" i="3"/>
  <c r="F266" i="3"/>
  <c r="H264" i="3"/>
  <c r="G264" i="3"/>
  <c r="F264" i="3"/>
  <c r="F263" i="3"/>
  <c r="F262" i="3"/>
  <c r="F260" i="3" s="1"/>
  <c r="H260" i="3"/>
  <c r="G260" i="3"/>
  <c r="F259" i="3"/>
  <c r="F258" i="3"/>
  <c r="H256" i="3"/>
  <c r="G256" i="3"/>
  <c r="F256" i="3"/>
  <c r="F255" i="3"/>
  <c r="F254" i="3"/>
  <c r="F252" i="3" s="1"/>
  <c r="H252" i="3"/>
  <c r="G252" i="3"/>
  <c r="F251" i="3"/>
  <c r="F250" i="3"/>
  <c r="H248" i="3"/>
  <c r="G248" i="3"/>
  <c r="G242" i="3" s="1"/>
  <c r="F248" i="3"/>
  <c r="F242" i="3" s="1"/>
  <c r="F247" i="3"/>
  <c r="F246" i="3"/>
  <c r="F244" i="3" s="1"/>
  <c r="H244" i="3"/>
  <c r="G244" i="3"/>
  <c r="F241" i="3"/>
  <c r="H239" i="3"/>
  <c r="G239" i="3"/>
  <c r="F239" i="3"/>
  <c r="F238" i="3"/>
  <c r="H236" i="3"/>
  <c r="G236" i="3"/>
  <c r="G212" i="3" s="1"/>
  <c r="F236" i="3"/>
  <c r="F235" i="3"/>
  <c r="F234" i="3"/>
  <c r="F233" i="3"/>
  <c r="H231" i="3"/>
  <c r="G231" i="3"/>
  <c r="F231" i="3"/>
  <c r="F230" i="3"/>
  <c r="F229" i="3"/>
  <c r="F226" i="3" s="1"/>
  <c r="F228" i="3"/>
  <c r="H226" i="3"/>
  <c r="G226" i="3"/>
  <c r="F225" i="3"/>
  <c r="F224" i="3"/>
  <c r="F223" i="3"/>
  <c r="F222" i="3"/>
  <c r="F217" i="3" s="1"/>
  <c r="F221" i="3"/>
  <c r="F220" i="3"/>
  <c r="F219" i="3"/>
  <c r="H217" i="3"/>
  <c r="G217" i="3"/>
  <c r="F216" i="3"/>
  <c r="F214" i="3" s="1"/>
  <c r="F212" i="3" s="1"/>
  <c r="H214" i="3"/>
  <c r="H212" i="3" s="1"/>
  <c r="G214" i="3"/>
  <c r="F211" i="3"/>
  <c r="F210" i="3"/>
  <c r="F208" i="3" s="1"/>
  <c r="H208" i="3"/>
  <c r="G208" i="3"/>
  <c r="F207" i="3"/>
  <c r="F205" i="3" s="1"/>
  <c r="H205" i="3"/>
  <c r="G205" i="3"/>
  <c r="F204" i="3"/>
  <c r="F202" i="3" s="1"/>
  <c r="H202" i="3"/>
  <c r="G202" i="3"/>
  <c r="F201" i="3"/>
  <c r="F200" i="3"/>
  <c r="F199" i="3"/>
  <c r="F198" i="3"/>
  <c r="H196" i="3"/>
  <c r="G196" i="3"/>
  <c r="G183" i="3" s="1"/>
  <c r="F195" i="3"/>
  <c r="F194" i="3"/>
  <c r="F193" i="3"/>
  <c r="F190" i="3" s="1"/>
  <c r="F192" i="3"/>
  <c r="H190" i="3"/>
  <c r="G190" i="3"/>
  <c r="F189" i="3"/>
  <c r="F188" i="3"/>
  <c r="F187" i="3"/>
  <c r="H185" i="3"/>
  <c r="G185" i="3"/>
  <c r="F185" i="3"/>
  <c r="F182" i="3"/>
  <c r="F180" i="3" s="1"/>
  <c r="H180" i="3"/>
  <c r="G180" i="3"/>
  <c r="F179" i="3"/>
  <c r="F177" i="3" s="1"/>
  <c r="H177" i="3"/>
  <c r="G177" i="3"/>
  <c r="F176" i="3"/>
  <c r="F174" i="3" s="1"/>
  <c r="H174" i="3"/>
  <c r="G174" i="3"/>
  <c r="F173" i="3"/>
  <c r="F171" i="3" s="1"/>
  <c r="H171" i="3"/>
  <c r="G171" i="3"/>
  <c r="F170" i="3"/>
  <c r="F168" i="3" s="1"/>
  <c r="F163" i="3" s="1"/>
  <c r="H168" i="3"/>
  <c r="G168" i="3"/>
  <c r="F167" i="3"/>
  <c r="F165" i="3" s="1"/>
  <c r="H165" i="3"/>
  <c r="G165" i="3"/>
  <c r="F162" i="3"/>
  <c r="H160" i="3"/>
  <c r="G160" i="3"/>
  <c r="F160" i="3"/>
  <c r="F159" i="3"/>
  <c r="H157" i="3"/>
  <c r="G157" i="3"/>
  <c r="F157" i="3"/>
  <c r="F156" i="3"/>
  <c r="H154" i="3"/>
  <c r="G154" i="3"/>
  <c r="F154" i="3"/>
  <c r="F153" i="3"/>
  <c r="H151" i="3"/>
  <c r="G151" i="3"/>
  <c r="F151" i="3"/>
  <c r="F150" i="3"/>
  <c r="H148" i="3"/>
  <c r="G148" i="3"/>
  <c r="F148" i="3"/>
  <c r="F147" i="3"/>
  <c r="H145" i="3"/>
  <c r="G145" i="3"/>
  <c r="F145" i="3"/>
  <c r="G143" i="3"/>
  <c r="F143" i="3"/>
  <c r="F142" i="3"/>
  <c r="H140" i="3"/>
  <c r="G140" i="3"/>
  <c r="F140" i="3"/>
  <c r="F139" i="3"/>
  <c r="F138" i="3"/>
  <c r="F137" i="3"/>
  <c r="F136" i="3"/>
  <c r="F135" i="3"/>
  <c r="F134" i="3"/>
  <c r="F133" i="3"/>
  <c r="H131" i="3"/>
  <c r="G131" i="3"/>
  <c r="F130" i="3"/>
  <c r="F129" i="3"/>
  <c r="F128" i="3"/>
  <c r="F125" i="3" s="1"/>
  <c r="F127" i="3"/>
  <c r="H125" i="3"/>
  <c r="G125" i="3"/>
  <c r="F124" i="3"/>
  <c r="H122" i="3"/>
  <c r="G122" i="3"/>
  <c r="F122" i="3"/>
  <c r="F121" i="3"/>
  <c r="F120" i="3"/>
  <c r="F119" i="3"/>
  <c r="F118" i="3"/>
  <c r="F117" i="3"/>
  <c r="H115" i="3"/>
  <c r="H90" i="3" s="1"/>
  <c r="G115" i="3"/>
  <c r="F115" i="3"/>
  <c r="F114" i="3"/>
  <c r="F113" i="3"/>
  <c r="F112" i="3"/>
  <c r="H110" i="3"/>
  <c r="G110" i="3"/>
  <c r="F110" i="3"/>
  <c r="F109" i="3"/>
  <c r="F108" i="3"/>
  <c r="F102" i="3" s="1"/>
  <c r="F107" i="3"/>
  <c r="F106" i="3"/>
  <c r="F105" i="3"/>
  <c r="F104" i="3"/>
  <c r="H102" i="3"/>
  <c r="G102" i="3"/>
  <c r="G90" i="3" s="1"/>
  <c r="F101" i="3"/>
  <c r="F100" i="3"/>
  <c r="F99" i="3"/>
  <c r="F98" i="3"/>
  <c r="H96" i="3"/>
  <c r="G96" i="3"/>
  <c r="F96" i="3"/>
  <c r="F95" i="3"/>
  <c r="F94" i="3"/>
  <c r="F92" i="3" s="1"/>
  <c r="H92" i="3"/>
  <c r="G92" i="3"/>
  <c r="F89" i="3"/>
  <c r="F87" i="3" s="1"/>
  <c r="H87" i="3"/>
  <c r="G87" i="3"/>
  <c r="F86" i="3"/>
  <c r="H84" i="3"/>
  <c r="G84" i="3"/>
  <c r="F84" i="3"/>
  <c r="F83" i="3"/>
  <c r="F81" i="3" s="1"/>
  <c r="H81" i="3"/>
  <c r="G81" i="3"/>
  <c r="F80" i="3"/>
  <c r="F78" i="3" s="1"/>
  <c r="H78" i="3"/>
  <c r="G78" i="3"/>
  <c r="F77" i="3"/>
  <c r="F75" i="3" s="1"/>
  <c r="H75" i="3"/>
  <c r="G75" i="3"/>
  <c r="F74" i="3"/>
  <c r="F73" i="3"/>
  <c r="F71" i="3" s="1"/>
  <c r="H71" i="3"/>
  <c r="G71" i="3"/>
  <c r="F70" i="3"/>
  <c r="H68" i="3"/>
  <c r="G68" i="3"/>
  <c r="F68" i="3"/>
  <c r="F67" i="3"/>
  <c r="F66" i="3"/>
  <c r="F65" i="3"/>
  <c r="H63" i="3"/>
  <c r="G63" i="3"/>
  <c r="G61" i="3"/>
  <c r="F60" i="3"/>
  <c r="H58" i="3"/>
  <c r="G58" i="3"/>
  <c r="F58" i="3"/>
  <c r="F57" i="3"/>
  <c r="H55" i="3"/>
  <c r="G55" i="3"/>
  <c r="F55" i="3"/>
  <c r="F54" i="3"/>
  <c r="H52" i="3"/>
  <c r="G52" i="3"/>
  <c r="F52" i="3"/>
  <c r="F51" i="3"/>
  <c r="H49" i="3"/>
  <c r="G49" i="3"/>
  <c r="F49" i="3"/>
  <c r="F44" i="3" s="1"/>
  <c r="F48" i="3"/>
  <c r="H46" i="3"/>
  <c r="H44" i="3" s="1"/>
  <c r="G46" i="3"/>
  <c r="F46" i="3"/>
  <c r="F43" i="3"/>
  <c r="F42" i="3"/>
  <c r="H40" i="3"/>
  <c r="H38" i="3" s="1"/>
  <c r="G40" i="3"/>
  <c r="G38" i="3" s="1"/>
  <c r="F40" i="3"/>
  <c r="F38" i="3" s="1"/>
  <c r="F37" i="3"/>
  <c r="H35" i="3"/>
  <c r="G35" i="3"/>
  <c r="F35" i="3"/>
  <c r="F34" i="3"/>
  <c r="F32" i="3" s="1"/>
  <c r="H32" i="3"/>
  <c r="G32" i="3"/>
  <c r="F31" i="3"/>
  <c r="H29" i="3"/>
  <c r="G29" i="3"/>
  <c r="F29" i="3"/>
  <c r="F28" i="3"/>
  <c r="F26" i="3" s="1"/>
  <c r="H26" i="3"/>
  <c r="G26" i="3"/>
  <c r="F25" i="3"/>
  <c r="F24" i="3"/>
  <c r="F23" i="3"/>
  <c r="F21" i="3" s="1"/>
  <c r="H21" i="3"/>
  <c r="G21" i="3"/>
  <c r="F20" i="3"/>
  <c r="F19" i="3"/>
  <c r="F17" i="3" s="1"/>
  <c r="H17" i="3"/>
  <c r="G17" i="3"/>
  <c r="F16" i="3"/>
  <c r="F15" i="3"/>
  <c r="F12" i="3" s="1"/>
  <c r="F10" i="3" s="1"/>
  <c r="F14" i="3"/>
  <c r="H12" i="3"/>
  <c r="G12" i="3"/>
  <c r="D115" i="2"/>
  <c r="D112" i="2" s="1"/>
  <c r="D114" i="2"/>
  <c r="D113" i="2"/>
  <c r="F112" i="2"/>
  <c r="E112" i="2"/>
  <c r="D111" i="2"/>
  <c r="D110" i="2"/>
  <c r="F109" i="2"/>
  <c r="D109" i="2"/>
  <c r="D108" i="2"/>
  <c r="D107" i="2"/>
  <c r="D106" i="2" s="1"/>
  <c r="E106" i="2"/>
  <c r="D105" i="2"/>
  <c r="D104" i="2"/>
  <c r="E103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E80" i="2"/>
  <c r="E79" i="2" s="1"/>
  <c r="D80" i="2"/>
  <c r="D79" i="2" s="1"/>
  <c r="D78" i="2"/>
  <c r="D75" i="2" s="1"/>
  <c r="D77" i="2"/>
  <c r="D76" i="2"/>
  <c r="E75" i="2"/>
  <c r="D74" i="2"/>
  <c r="D73" i="2"/>
  <c r="D72" i="2"/>
  <c r="D71" i="2"/>
  <c r="E70" i="2"/>
  <c r="D69" i="2"/>
  <c r="E68" i="2"/>
  <c r="D68" i="2"/>
  <c r="D67" i="2"/>
  <c r="F66" i="2"/>
  <c r="F65" i="2" s="1"/>
  <c r="D66" i="2"/>
  <c r="D64" i="2"/>
  <c r="D63" i="2"/>
  <c r="F62" i="2"/>
  <c r="D62" i="2"/>
  <c r="D61" i="2"/>
  <c r="D60" i="2"/>
  <c r="D55" i="2" s="1"/>
  <c r="D59" i="2"/>
  <c r="D58" i="2"/>
  <c r="E57" i="2"/>
  <c r="D57" i="2"/>
  <c r="D56" i="2"/>
  <c r="E55" i="2"/>
  <c r="D54" i="2"/>
  <c r="D53" i="2" s="1"/>
  <c r="F53" i="2"/>
  <c r="D52" i="2"/>
  <c r="D51" i="2" s="1"/>
  <c r="E51" i="2"/>
  <c r="D50" i="2"/>
  <c r="F49" i="2"/>
  <c r="D49" i="2"/>
  <c r="D48" i="2"/>
  <c r="E47" i="2"/>
  <c r="D47" i="2"/>
  <c r="D46" i="2" s="1"/>
  <c r="F46" i="2"/>
  <c r="D45" i="2"/>
  <c r="D44" i="2"/>
  <c r="D43" i="2"/>
  <c r="D42" i="2"/>
  <c r="E41" i="2"/>
  <c r="E40" i="2" s="1"/>
  <c r="D41" i="2"/>
  <c r="D40" i="2"/>
  <c r="D39" i="2"/>
  <c r="D38" i="2"/>
  <c r="D37" i="2" s="1"/>
  <c r="E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17" i="2" s="1"/>
  <c r="D23" i="2"/>
  <c r="D22" i="2"/>
  <c r="D21" i="2"/>
  <c r="D20" i="2"/>
  <c r="D19" i="2"/>
  <c r="D18" i="2"/>
  <c r="E17" i="2"/>
  <c r="D16" i="2"/>
  <c r="D15" i="2" s="1"/>
  <c r="E15" i="2"/>
  <c r="D14" i="2"/>
  <c r="D13" i="2"/>
  <c r="D12" i="2"/>
  <c r="E11" i="2"/>
  <c r="D11" i="2"/>
  <c r="E10" i="2"/>
  <c r="F73" i="7" l="1"/>
  <c r="D37" i="4"/>
  <c r="F183" i="3"/>
  <c r="G163" i="3"/>
  <c r="E13" i="4"/>
  <c r="F19" i="6"/>
  <c r="D52" i="6"/>
  <c r="D41" i="6" s="1"/>
  <c r="D11" i="6" s="1"/>
  <c r="D9" i="6" s="1"/>
  <c r="D57" i="6"/>
  <c r="D10" i="2"/>
  <c r="F13" i="7"/>
  <c r="G11" i="7"/>
  <c r="G309" i="7"/>
  <c r="F310" i="7"/>
  <c r="F394" i="7"/>
  <c r="F393" i="7" s="1"/>
  <c r="H393" i="7"/>
  <c r="F401" i="7"/>
  <c r="G382" i="7"/>
  <c r="H183" i="3"/>
  <c r="H9" i="7"/>
  <c r="H242" i="3"/>
  <c r="F273" i="3"/>
  <c r="F173" i="7"/>
  <c r="G458" i="7"/>
  <c r="F459" i="7"/>
  <c r="D70" i="2"/>
  <c r="D65" i="2" s="1"/>
  <c r="D166" i="4"/>
  <c r="D164" i="4" s="1"/>
  <c r="F249" i="7"/>
  <c r="F9" i="2"/>
  <c r="G10" i="3"/>
  <c r="D85" i="6"/>
  <c r="F103" i="7"/>
  <c r="G101" i="7"/>
  <c r="F101" i="7" s="1"/>
  <c r="F433" i="7"/>
  <c r="G431" i="7"/>
  <c r="F431" i="7" s="1"/>
  <c r="D79" i="6"/>
  <c r="D73" i="6" s="1"/>
  <c r="D71" i="6" s="1"/>
  <c r="F320" i="7"/>
  <c r="G319" i="7"/>
  <c r="H163" i="3"/>
  <c r="G171" i="7"/>
  <c r="F253" i="7"/>
  <c r="F297" i="7"/>
  <c r="G339" i="7"/>
  <c r="F384" i="7"/>
  <c r="F441" i="7"/>
  <c r="H382" i="7"/>
  <c r="G523" i="7"/>
  <c r="F524" i="7"/>
  <c r="H61" i="3"/>
  <c r="F63" i="3"/>
  <c r="F61" i="3" s="1"/>
  <c r="F9" i="3" s="1"/>
  <c r="H295" i="7"/>
  <c r="H439" i="7"/>
  <c r="D59" i="4"/>
  <c r="E69" i="4"/>
  <c r="F199" i="4"/>
  <c r="F9" i="4" s="1"/>
  <c r="H143" i="3"/>
  <c r="E26" i="4"/>
  <c r="G470" i="7"/>
  <c r="F470" i="7" s="1"/>
  <c r="F472" i="7"/>
  <c r="E65" i="2"/>
  <c r="E9" i="2" s="1"/>
  <c r="E46" i="2"/>
  <c r="H10" i="3"/>
  <c r="G44" i="3"/>
  <c r="F131" i="3"/>
  <c r="F90" i="3" s="1"/>
  <c r="F196" i="3"/>
  <c r="D55" i="4"/>
  <c r="E94" i="4"/>
  <c r="F13" i="6"/>
  <c r="F11" i="6" s="1"/>
  <c r="F9" i="6" s="1"/>
  <c r="F208" i="7"/>
  <c r="G207" i="7"/>
  <c r="H376" i="7"/>
  <c r="F378" i="7"/>
  <c r="F423" i="7"/>
  <c r="G419" i="7"/>
  <c r="F419" i="7" s="1"/>
  <c r="D26" i="4" l="1"/>
  <c r="D11" i="4" s="1"/>
  <c r="D9" i="4" s="1"/>
  <c r="C18" i="5"/>
  <c r="E11" i="4"/>
  <c r="E9" i="4" s="1"/>
  <c r="G500" i="7"/>
  <c r="F500" i="7" s="1"/>
  <c r="F523" i="7"/>
  <c r="F382" i="7"/>
  <c r="G376" i="7"/>
  <c r="F376" i="7" s="1"/>
  <c r="F207" i="7"/>
  <c r="G205" i="7"/>
  <c r="F205" i="7" s="1"/>
  <c r="G9" i="3"/>
  <c r="F458" i="7"/>
  <c r="G456" i="7"/>
  <c r="G333" i="7"/>
  <c r="F339" i="7"/>
  <c r="H8" i="7"/>
  <c r="G307" i="7"/>
  <c r="F309" i="7"/>
  <c r="F171" i="7"/>
  <c r="G9" i="7"/>
  <c r="F11" i="7"/>
  <c r="H9" i="3"/>
  <c r="E18" i="5" s="1"/>
  <c r="F319" i="7"/>
  <c r="G317" i="7"/>
  <c r="F317" i="7" s="1"/>
  <c r="D9" i="2"/>
  <c r="E12" i="5"/>
  <c r="E17" i="5" s="1"/>
  <c r="D18" i="5" l="1"/>
  <c r="D12" i="5"/>
  <c r="G295" i="7"/>
  <c r="F295" i="7" s="1"/>
  <c r="F307" i="7"/>
  <c r="F333" i="7"/>
  <c r="G331" i="7"/>
  <c r="F331" i="7" s="1"/>
  <c r="F9" i="7"/>
  <c r="G8" i="7"/>
  <c r="F8" i="7" s="1"/>
  <c r="F456" i="7"/>
  <c r="G439" i="7"/>
  <c r="F439" i="7" s="1"/>
  <c r="G163" i="7"/>
  <c r="F163" i="7" s="1"/>
  <c r="D17" i="5" l="1"/>
  <c r="C12" i="5"/>
  <c r="C17" i="5" s="1"/>
</calcChain>
</file>

<file path=xl/sharedStrings.xml><?xml version="1.0" encoding="utf-8"?>
<sst xmlns="http://schemas.openxmlformats.org/spreadsheetml/2006/main" count="2685" uniqueCount="1002">
  <si>
    <t>Ð³í»Éí³Í  N 1</t>
  </si>
  <si>
    <t>úñÇÝ³Ï»ÉÇ  Ó¨</t>
  </si>
  <si>
    <t xml:space="preserve"> ¶ºÔ²ðøàôÜÆøÆ</t>
  </si>
  <si>
    <t xml:space="preserve">Ø²ð¼Æ  </t>
  </si>
  <si>
    <t>(Ù³ñ½Ç ³Ýí³ÝáõÙÁ)</t>
  </si>
  <si>
    <t xml:space="preserve">                   ¶²ì²è   </t>
  </si>
  <si>
    <t>Ð²Ø²ÚÜøÆ</t>
  </si>
  <si>
    <t>(ù³Õ³ù³ÛÇÝ, ·ÛáõÕ³Ï³Ý, Ã³Õ³ÛÇÝ Ñ³Ù³ÛÝùÇ ³Ýí³ÝáõÙÁ)</t>
  </si>
  <si>
    <t xml:space="preserve">2025  ԹՎԱԿԱՆԻ ԲՅՈՒՋԵ </t>
  </si>
  <si>
    <t>Ð³ëï³ïí³Í ¿     ¶ավառ   Ñ³Ù³ÛÝùÇ</t>
  </si>
  <si>
    <t>( Ñ³Ù³ÛÝùÇ ³Ýí³ÝáõÙÁ)</t>
  </si>
  <si>
    <t>ÐÐ ýÇÝ³ÝëÝ»ñÇ  Ý³Ë³ñ³ñáõÃÛ³Ý ¶áñÍ³éÝ³Ï³Ý í³ñãáõÃÛáõÝ</t>
  </si>
  <si>
    <t>(Ñ³Ù³ÛÝùÇ  µÛáõç»Ý ëå³ë³ñÏáÕ  ï»Õ³Ï³Ý ·³ÝÓ³å»ï³Ï³Ý  µ³Å³ÝÙáõÝùÇ ³Ýí³ÝáõÙÁ)</t>
  </si>
  <si>
    <t>Ð²Ø²ÚÜøÆ  ÔºÎ²ì²ðª</t>
  </si>
  <si>
    <t xml:space="preserve">                              ¶.º. Ø²ðîÆðàêÚ²Ü</t>
  </si>
  <si>
    <t>(³ÝáõÝ,  Ñ³Ûñ³ÝáõÝ,  ³½·³ÝáõÝ)</t>
  </si>
  <si>
    <t>Ð²îì²Ì  1</t>
  </si>
  <si>
    <t>Ð²Ø²ÚÜøÆ ´ÚàôæºÆ ºÎ²ØàôîÜºðÀ</t>
  </si>
  <si>
    <t>Տողի  NN</t>
  </si>
  <si>
    <t>Եկամտատեսակները</t>
  </si>
  <si>
    <t>Տարեկան հաստատված պլան</t>
  </si>
  <si>
    <t>Հոդվածի համար</t>
  </si>
  <si>
    <t>Ընդամենը</t>
  </si>
  <si>
    <t>այդ թվում</t>
  </si>
  <si>
    <t>(u.5+u.6)</t>
  </si>
  <si>
    <t>վարչական մաս</t>
  </si>
  <si>
    <t>Ֆոնդային մաս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</si>
  <si>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</si>
  <si>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</si>
  <si>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</si>
  <si>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</si>
  <si>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1112+տող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</si>
  <si>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</si>
  <si>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</si>
  <si>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</si>
  <si>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</si>
  <si>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</si>
  <si>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</si>
  <si>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</si>
  <si>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</si>
  <si>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</si>
  <si>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</si>
  <si>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</si>
  <si>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</si>
  <si>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</si>
  <si>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</si>
  <si>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</si>
  <si>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</si>
  <si>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</si>
  <si>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</si>
  <si>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</si>
  <si>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</si>
  <si>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</si>
  <si>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</si>
  <si>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</si>
  <si>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</si>
  <si>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</si>
  <si>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</si>
  <si>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</si>
  <si>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</si>
  <si>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</si>
  <si>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</si>
  <si>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</si>
  <si>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</si>
  <si>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</si>
  <si>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</si>
  <si>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</si>
  <si>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</si>
  <si>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</si>
  <si>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</si>
  <si>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</si>
  <si>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</si>
  <si>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</si>
  <si>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</si>
  <si>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</si>
  <si>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</si>
  <si>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</si>
  <si>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</si>
  <si>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</si>
  <si>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</si>
  <si>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</si>
  <si>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</si>
  <si>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</si>
  <si>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</si>
  <si>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</si>
  <si>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</si>
  <si>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</si>
  <si>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</si>
  <si>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</si>
  <si>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</si>
  <si>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</si>
  <si>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</si>
  <si>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</si>
  <si>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</si>
  <si>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</si>
  <si>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</si>
  <si>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</si>
  <si>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</si>
  <si>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</si>
  <si>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</si>
  <si>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</si>
  <si>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</si>
  <si>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</si>
  <si>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</si>
  <si>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</si>
  <si>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</si>
  <si>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</si>
  <si>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</si>
  <si>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</si>
  <si>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</si>
  <si>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</si>
  <si>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</si>
  <si>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</si>
  <si>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</si>
  <si>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</si>
  <si>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</si>
  <si>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</si>
  <si>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</si>
  <si>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</si>
  <si>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</si>
  <si>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</si>
  <si>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</si>
  <si>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</si>
  <si>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</si>
  <si>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</si>
  <si>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</si>
  <si>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</si>
  <si>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</si>
  <si>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</si>
  <si>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</si>
  <si>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</si>
  <si>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</si>
  <si>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</si>
  <si>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</si>
  <si>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</si>
  <si>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</si>
  <si>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</si>
  <si>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</si>
  <si>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</si>
  <si>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</si>
  <si>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</si>
  <si>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</si>
  <si>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</si>
  <si>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</si>
  <si>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</si>
  <si>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</si>
  <si>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</si>
  <si>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</si>
  <si>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</si>
  <si>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</si>
  <si>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</si>
  <si>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</si>
  <si>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</si>
  <si>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</si>
  <si>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</si>
  <si>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</si>
  <si>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</si>
  <si>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</si>
  <si>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r>
      <t xml:space="preserve"> </t>
    </r>
    <r>
      <rPr>
        <b/>
        <u/>
        <sz val="14"/>
        <rFont val="Arial Armenian"/>
        <family val="2"/>
      </rPr>
      <t>Ð²îì²Ì 2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</si>
  <si>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</si>
  <si>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</si>
  <si>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</si>
  <si>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</si>
  <si>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</si>
  <si>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</si>
  <si>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</si>
  <si>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վարչական բյուջե</t>
  </si>
  <si>
    <t>ֆոնդային բյուջե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</si>
  <si>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</si>
  <si>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</si>
  <si>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</si>
  <si>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</si>
  <si>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</si>
  <si>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</si>
  <si>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</si>
  <si>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</si>
  <si>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</si>
  <si>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</si>
  <si>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</si>
  <si>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</si>
  <si>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</si>
  <si>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</si>
  <si>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</si>
  <si>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</si>
  <si>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</si>
  <si>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</si>
  <si>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</si>
  <si>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</si>
  <si>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</si>
  <si>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</si>
  <si>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</si>
  <si>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</si>
  <si>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</si>
  <si>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</si>
  <si>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</si>
  <si>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</si>
  <si>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</si>
  <si>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</si>
  <si>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</si>
  <si>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</si>
  <si>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</si>
  <si>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</si>
  <si>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</si>
  <si>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</si>
  <si>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</si>
  <si>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</si>
  <si>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</si>
  <si>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</si>
  <si>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</si>
  <si>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</si>
  <si>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</si>
  <si>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</si>
  <si>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</si>
  <si>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</si>
  <si>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</si>
  <si>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</si>
  <si>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</si>
  <si>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</si>
  <si>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</si>
  <si>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</si>
  <si>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</si>
  <si>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</si>
  <si>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</si>
  <si>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</si>
  <si>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</si>
  <si>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</si>
  <si>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</si>
  <si>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</si>
  <si>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</si>
  <si>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</si>
  <si>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</si>
  <si>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</si>
  <si>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</si>
  <si>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</si>
  <si>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</si>
  <si>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</si>
  <si>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</si>
  <si>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</si>
  <si>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</si>
  <si>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</si>
  <si>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</si>
  <si>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</si>
  <si>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</si>
  <si>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</si>
  <si>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</si>
  <si>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</si>
  <si>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</si>
  <si>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</si>
  <si>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</si>
  <si>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</si>
  <si>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</si>
  <si>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</si>
  <si>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</si>
  <si>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</si>
  <si>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</si>
  <si>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</si>
  <si>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</si>
  <si>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</si>
  <si>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</si>
  <si>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</si>
  <si>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</si>
  <si>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</si>
  <si>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</si>
  <si>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</si>
  <si>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</si>
  <si>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</si>
  <si>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</si>
  <si>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</si>
  <si>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</si>
  <si>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</si>
  <si>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</si>
  <si>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</si>
  <si>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</si>
  <si>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</si>
  <si>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</si>
  <si>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</si>
  <si>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</si>
  <si>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</si>
  <si>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</si>
  <si>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</si>
  <si>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</si>
  <si>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</si>
  <si>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</si>
  <si>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</si>
  <si>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</si>
  <si>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</si>
  <si>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</si>
  <si>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</si>
  <si>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</si>
  <si>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</si>
  <si>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</si>
  <si>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</si>
  <si>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</si>
  <si>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</si>
  <si>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</si>
  <si>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</si>
  <si>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</si>
  <si>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</si>
  <si>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</si>
  <si>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</si>
  <si>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</si>
  <si>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</si>
  <si>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</si>
  <si>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</si>
  <si>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</si>
  <si>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</si>
  <si>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</si>
  <si>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</si>
  <si>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</si>
  <si>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</si>
  <si>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</si>
  <si>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</si>
  <si>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</si>
  <si>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</si>
  <si>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</si>
  <si>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</si>
  <si>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</si>
  <si>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</si>
  <si>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</si>
  <si>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</si>
  <si>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</si>
  <si>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</si>
  <si>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</si>
  <si>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</si>
  <si>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</si>
  <si>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</si>
  <si>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</si>
  <si>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</si>
  <si>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</si>
  <si>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</si>
  <si>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</si>
  <si>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</si>
  <si>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</si>
  <si>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</si>
  <si>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</si>
  <si>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</si>
  <si>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</si>
  <si>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</si>
  <si>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</si>
  <si>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</si>
  <si>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</si>
  <si>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</si>
  <si>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</si>
  <si>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</si>
  <si>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</si>
  <si>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</si>
  <si>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</si>
  <si>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</si>
  <si>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</si>
  <si>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</si>
  <si>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</si>
  <si>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</si>
  <si>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</si>
  <si>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</si>
  <si>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</si>
  <si>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</si>
  <si>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</si>
  <si>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</si>
  <si>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</si>
  <si>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</si>
  <si>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Ð²îì²Ì 3</t>
  </si>
  <si>
    <t>Ð²Ø²ÚÜøÆ  ´ÚàôæºÆ  Ì²ÊêºðÀ`  Àêî  ´Úàôæºî²ÚÆÜ Ì²ÊêºðÆ îÜîºê²¶Æî²Î²Ü ¸²ê²Î²ð¶Ø²Ü</t>
  </si>
  <si>
    <t>Բյուջետային ծախսերի տնտեսագիտական դասակարգման հոդվածների անվանումները</t>
  </si>
  <si>
    <t>NN</t>
  </si>
  <si>
    <t xml:space="preserve">              Տարեկան հաստատված պլան</t>
  </si>
  <si>
    <t>Ընդամենը (ս.5+ս.6)</t>
  </si>
  <si>
    <t xml:space="preserve">                   այդ թվում`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</si>
  <si>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</si>
  <si>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</si>
  <si>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</si>
  <si>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</si>
  <si>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</si>
  <si>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</si>
  <si>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</si>
  <si>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</si>
  <si>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</si>
  <si>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</si>
  <si>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</si>
  <si>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</si>
  <si>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</si>
  <si>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</si>
  <si>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</si>
  <si>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</si>
  <si>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</si>
  <si>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</si>
  <si>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</si>
  <si>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 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</si>
  <si>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</si>
  <si>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</si>
  <si>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</si>
  <si>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</si>
  <si>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</si>
  <si>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</si>
  <si>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</si>
  <si>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</si>
  <si>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</si>
  <si>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</si>
  <si>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</si>
  <si>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</si>
  <si>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</si>
  <si>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</si>
  <si>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</si>
  <si>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</si>
  <si>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</si>
  <si>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</si>
  <si>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</si>
  <si>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</si>
  <si>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</si>
  <si>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</si>
  <si>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 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</si>
  <si>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</si>
  <si>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</si>
  <si>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</si>
  <si>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</si>
  <si>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</si>
  <si>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</si>
  <si>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</si>
  <si>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</si>
  <si>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</si>
  <si>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</si>
  <si>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</si>
  <si>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</si>
  <si>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</si>
  <si>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</si>
  <si>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</si>
  <si>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</si>
  <si>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</si>
  <si>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</si>
  <si>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</si>
  <si>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</si>
  <si>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</si>
  <si>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</si>
  <si>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</si>
  <si>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</si>
  <si>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</si>
  <si>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</si>
  <si>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</si>
  <si>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</si>
  <si>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</si>
  <si>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</si>
  <si>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</si>
  <si>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</si>
  <si>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</si>
  <si>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</si>
  <si>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</si>
  <si>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</si>
  <si>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</si>
  <si>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</si>
  <si>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</si>
  <si>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</si>
  <si>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</si>
  <si>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</si>
  <si>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</si>
  <si>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</si>
  <si>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</si>
  <si>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</si>
  <si>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</si>
  <si>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</si>
  <si>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</si>
  <si>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</si>
  <si>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</si>
  <si>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</si>
  <si>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</si>
  <si>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</si>
  <si>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</si>
  <si>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</si>
  <si>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</si>
  <si>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</si>
  <si>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</si>
  <si>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</si>
  <si>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</si>
  <si>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</si>
  <si>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</si>
  <si>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</si>
  <si>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</si>
  <si>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</si>
  <si>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</si>
  <si>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</si>
  <si>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</si>
  <si>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</si>
  <si>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</si>
  <si>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</si>
  <si>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</si>
  <si>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</si>
  <si>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</si>
  <si>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</si>
  <si>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</si>
  <si>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</si>
  <si>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</si>
  <si>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</si>
  <si>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</si>
  <si>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</si>
  <si>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</si>
  <si>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</si>
  <si>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</si>
  <si>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</si>
  <si>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</si>
  <si>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</si>
  <si>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</si>
  <si>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</si>
  <si>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</si>
  <si>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 xml:space="preserve"> 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</si>
  <si>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</si>
  <si>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</si>
  <si>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</si>
  <si>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</si>
  <si>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</si>
  <si>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</si>
  <si>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</si>
  <si>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</si>
  <si>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</si>
  <si>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</si>
  <si>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</si>
  <si>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</si>
  <si>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</si>
  <si>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</si>
  <si>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</si>
  <si>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</si>
  <si>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</si>
  <si>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</si>
  <si>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</si>
  <si>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</si>
  <si>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</si>
  <si>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</si>
  <si>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</si>
  <si>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</si>
  <si>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</si>
  <si>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</si>
  <si>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</si>
  <si>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</si>
  <si>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</si>
  <si>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</si>
  <si>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</si>
  <si>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</si>
  <si>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</si>
  <si>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</si>
  <si>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</si>
  <si>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</si>
  <si>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</si>
  <si>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</si>
  <si>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</si>
  <si>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</si>
  <si>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</si>
  <si>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</si>
  <si>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</si>
  <si>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</si>
  <si>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</si>
  <si>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</si>
  <si>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</si>
  <si>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</si>
  <si>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</si>
  <si>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</si>
  <si>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</si>
  <si>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</si>
  <si>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</si>
  <si>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</si>
  <si>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</si>
  <si>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</si>
  <si>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</si>
  <si>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</si>
  <si>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</si>
  <si>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</si>
  <si>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</si>
  <si>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</si>
  <si>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</si>
  <si>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</si>
  <si>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</si>
  <si>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</si>
  <si>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</si>
  <si>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</si>
  <si>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</si>
  <si>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</si>
  <si>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</si>
  <si>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</si>
  <si>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</si>
  <si>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</si>
  <si>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</si>
  <si>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</si>
  <si>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</si>
  <si>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</si>
  <si>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</si>
  <si>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</si>
  <si>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</si>
  <si>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</si>
  <si>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</si>
  <si>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</si>
  <si>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</si>
  <si>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</si>
  <si>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</si>
  <si>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</si>
  <si>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</si>
  <si>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</si>
  <si>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</si>
  <si>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</si>
  <si>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</si>
  <si>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</si>
  <si>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</si>
  <si>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</si>
  <si>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</si>
  <si>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</si>
  <si>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</si>
  <si>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</si>
  <si>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</si>
  <si>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</si>
  <si>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</si>
  <si>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</si>
  <si>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</si>
  <si>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</si>
  <si>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</si>
  <si>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</si>
  <si>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</si>
  <si>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</si>
  <si>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</si>
  <si>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</si>
  <si>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</si>
  <si>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</si>
  <si>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</si>
  <si>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</si>
  <si>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</si>
  <si>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</si>
  <si>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</si>
  <si>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</si>
  <si>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</si>
  <si>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</si>
  <si>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</si>
  <si>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</si>
  <si>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</si>
  <si>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</si>
  <si>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</si>
  <si>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</si>
  <si>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</si>
  <si>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</si>
  <si>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</si>
  <si>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</si>
  <si>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</si>
  <si>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</si>
  <si>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</si>
  <si>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</si>
  <si>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Ð²îì²Ì  4</t>
  </si>
  <si>
    <t>Ð²Ø²ÚÜøÆ ´ÚàôæºÆ ØÆæàòÜºðÆ î²ðºìºðæÆ Ð²ìºÈàôð¸À  Î²Ø  ¸ºüÆòÆîÀ  (ä²Î²êàôð¸À)</t>
  </si>
  <si>
    <t xml:space="preserve">             այդ թվում</t>
  </si>
  <si>
    <t>(ս.4 + ս5)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</si>
  <si>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</si>
  <si>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</si>
  <si>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</si>
  <si>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</si>
  <si>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  Ð²îì²Ì  5</t>
  </si>
  <si>
    <t>Ð²Ø²ÚÜøÆ  ´ÚàôæºÆ  Ð²ìºÈàôð¸Æ  ú¶î²¶àðÌØ²Ü  àôÔÔàôÂÚàôÜÜºðÀ  Î²Ø ¸ºüÆòÆîÆ (ä²Î²êàôð¸Æ)  üÆÜ²Üê²ìàðØ²Ü  ²Ô´ÚàôðÜºðÀ</t>
  </si>
  <si>
    <t>անվանումները</t>
  </si>
  <si>
    <t xml:space="preserve">          Տարեկան հաստատված պլան</t>
  </si>
  <si>
    <t xml:space="preserve">            այդ թվում`</t>
  </si>
  <si>
    <t xml:space="preserve"> NN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</si>
  <si>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</si>
  <si>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</si>
  <si>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</si>
  <si>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</si>
  <si>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</si>
  <si>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</si>
  <si>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</si>
  <si>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</si>
  <si>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</si>
  <si>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</si>
  <si>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</si>
  <si>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</si>
  <si>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</si>
  <si>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</si>
  <si>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</si>
  <si>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</si>
  <si>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</si>
  <si>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</si>
  <si>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</si>
  <si>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</si>
  <si>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</si>
  <si>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</si>
  <si>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</si>
  <si>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</si>
  <si>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</si>
  <si>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</si>
  <si>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</si>
  <si>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</si>
  <si>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</si>
  <si>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</si>
  <si>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</si>
  <si>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</si>
  <si>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</si>
  <si>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</si>
  <si>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</si>
  <si>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</si>
  <si>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</si>
  <si>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</si>
  <si>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</si>
  <si>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</si>
  <si>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</si>
  <si>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</si>
  <si>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</si>
  <si>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</si>
  <si>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</si>
  <si>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</si>
  <si>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</si>
  <si>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</si>
  <si>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</si>
  <si>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</si>
  <si>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</si>
  <si>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</si>
  <si>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</si>
  <si>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</si>
  <si>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</si>
  <si>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</si>
  <si>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</si>
  <si>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</si>
  <si>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</si>
  <si>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</si>
  <si>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</si>
  <si>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</si>
  <si>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</si>
  <si>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</si>
  <si>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</si>
  <si>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</si>
  <si>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</si>
  <si>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</si>
  <si>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</si>
  <si>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</si>
  <si>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</si>
  <si>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r>
      <t xml:space="preserve"> </t>
    </r>
    <r>
      <rPr>
        <b/>
        <u/>
        <sz val="14"/>
        <rFont val="Arial Armenian"/>
        <family val="2"/>
      </rPr>
      <t>Ð²îì²Ì 6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</si>
  <si>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ºì îÜîºê²¶Æî²Î²Ü  ¸²ê²Î²ð¶Ø²Ü</t>
    </r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</si>
  <si>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</si>
  <si>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</si>
  <si>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</si>
  <si>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</si>
  <si>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</si>
  <si>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</si>
  <si>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</si>
  <si>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</si>
  <si>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</si>
  <si>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</si>
  <si>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r>
      <t>ÀÜ¸²ØºÜÀ Ì²Êêºð</t>
    </r>
    <r>
      <rPr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</si>
  <si>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t>01</t>
  </si>
  <si>
    <r>
      <t>ÀÜ¸Ð²Üàôð ´ÜàôÚÂÆ Ð²Üð²ÚÆÜ Ì²è²ÚàôÂÚàôÜÜºð</t>
    </r>
    <r>
      <rPr>
        <sz val="8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</si>
  <si>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t>³Û¹ ÃíáõÙ`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</si>
  <si>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</si>
  <si>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áñÇó`</t>
  </si>
  <si>
    <t xml:space="preserve">úñ»Ýë¹Çñ ¨ ·áñÍ³¹Çñ Ù³ñÙÇÝÝ»ñ,å»ï³Ï³Ý Ï³é³í³ñáõÙ </t>
  </si>
  <si>
    <t>³Û¹ ÃíáõÙ Í³Ëë»ñÇ í»ñÍ³ÝáõÙÁ` Áëï µÛáõç»ï³ÛÇÝ Í³Ëë»ñÇ ïÝï»ë³·Çï³Ï³Ý ¹³ë³Ï³ñ·Ù³Ý Ñá¹í³ÍÝ»ñÇ</t>
  </si>
  <si>
    <t xml:space="preserve"> -²ßË³ïáÕÝ»ñÇ ³ßË³ï³í³ñÓ»ñ ¨ Ñ³í»É³í×³ñÝ»ñ     4111</t>
  </si>
  <si>
    <t xml:space="preserve"> -ä³ñ·¨³ïñáõÙÝ»ñ, ¹ñ³Ù³Ï³Ý Ëñ³ËáõëáõÙÝ»ñ   4112</t>
  </si>
  <si>
    <t xml:space="preserve"> -¾Ý»ñ·»ïÇÏ Í³é³ÛáõÃÛáõÝÝ»ñ      4212</t>
  </si>
  <si>
    <t xml:space="preserve"> -ÎáÙáõÝ³É Í³é³ÛáõÃÛáõÝÝ»ñ     4213</t>
  </si>
  <si>
    <t xml:space="preserve"> -Î³åÇ Í³é³ÛáõÃÛáõÝÝ»ñ  4214</t>
  </si>
  <si>
    <t xml:space="preserve"> - ²íïáÙ»ù»Ý³Ý»ñÇ ³å³Ñáí³·ñáõÃÛáõÝ 4215</t>
  </si>
  <si>
    <t xml:space="preserve"> -Ներքին գործողումներ  4221</t>
  </si>
  <si>
    <t>Արտասահմանյան գործուղումների գծով ծախսեր 4222</t>
  </si>
  <si>
    <t xml:space="preserve">  Ð³Ù³Ï³ñ·ã³ÛÇÝ Íñ³·ñ³ÛÇÝ Í³é³ÛáõÃÛáõÝÝ»ñ 4232</t>
  </si>
  <si>
    <t>Մասնագիտական զարգացման ծառայություններ  4233</t>
  </si>
  <si>
    <t xml:space="preserve"> -î»Õ»Ï³ïí³Ï³Ý Í³é³ÛáõÃÛáõÝÝ»ñ  4234</t>
  </si>
  <si>
    <t>Ընդհանուր բնույթի այլ ծառայություններ 4239</t>
  </si>
  <si>
    <t>Մասնագիտական ծառայություններ 4241</t>
  </si>
  <si>
    <t xml:space="preserve"> -Շենքերի և կառույցների ÁÝÃ. Ýáñá·áõÙ ¨ å³Ñå³ÝáõÙ  4251</t>
  </si>
  <si>
    <t xml:space="preserve"> -Ø»ù»Ý³Ý»ñÇ ¨ ë³ñù³í. ÁÝÃ. Ýáñá·áõÙ ¨ å³Ñå³ÝáõÙ  4252</t>
  </si>
  <si>
    <t xml:space="preserve"> -ì³ñã³Ï³Ý ÝÛáõÃ»ñ  4261</t>
  </si>
  <si>
    <t xml:space="preserve"> -îñ³Ýëåáñï³ÛÇÝ ÝÛáõÃ»ñ  4264</t>
  </si>
  <si>
    <t>Առողջապահական և լաբորատոր նյութեր  4266</t>
  </si>
  <si>
    <t xml:space="preserve"> -Î»Ýó³Õ³ÛÇÝ ¨ Ñ³Ýñ³ÛÇÝ ëÝÝ¹Ç ÝÛáõÃ»ñ  4267</t>
  </si>
  <si>
    <t>Հատուկ նպատակային այլ նյութեր  4269</t>
  </si>
  <si>
    <t>Հարկեր  4823</t>
  </si>
  <si>
    <t>Այլ ծախսեր 4861</t>
  </si>
  <si>
    <t xml:space="preserve">Շենքերի և շինությունների կառուցում 5112 </t>
  </si>
  <si>
    <t>Շենքերի և շինությունների կապիտալ վերանորոգում  5113</t>
  </si>
  <si>
    <t>Վարչական սարքավորումներ  5122</t>
  </si>
  <si>
    <t>Այլ մեքենաներ և սարքավորումներ 5129</t>
  </si>
  <si>
    <t>Նախագծահետազոտական ծախսեր  5134</t>
  </si>
  <si>
    <t xml:space="preserve">üÇÝ³Ýë³Ï³Ý ¨ Ñ³ñÏ³µÛáõç»ï³ÛÇÝ Ñ³ñ³µ»ñáõÃÛáõÝÝ»ñ </t>
  </si>
  <si>
    <t xml:space="preserve">²ñï³ùÇÝ Ñ³ñ³µ»ñáõÃÛáõÝÝ»ñ </t>
  </si>
  <si>
    <t>²ñï³ùÇÝ ïÝï»ë³Ï³Ý û·ÝáõÃÛáõÝ</t>
  </si>
  <si>
    <t>²ñï³ùÇÝ ïÝï»ë³Ï³Ý ³ç³ÏóáõÃÛáõÝ</t>
  </si>
  <si>
    <t xml:space="preserve">ØÇç³½·³ÛÇÝ Ï³½Ù³Ï»ñåáõÃÛáõÝÝ»ñÇ ÙÇçáóáí ïñ³Ù³¹ñíáÕ ïÝï»ë³Ï³Ý û·ÝáõÃÛáõÝ </t>
  </si>
  <si>
    <t>ÀÝ¹Ñ³Ýáõñ µÝáõÛÃÇ Í³é³ÛáõÃÛáõÝÝ»ñ</t>
  </si>
  <si>
    <t xml:space="preserve">²ßË³ï³Ï³½ÙÇ /Ï³¹ñ»ñÇ/ ·Íáí ÁÝ¹Ñ³Ýáõñ µÝáõÛÃÇ Í³é³ÛáõÃÛáõÝÝ»ñ </t>
  </si>
  <si>
    <t xml:space="preserve">Ìñ³·ñÙ³Ý ¨ íÇ×³Ï³·ñ³Ï³Ý ÁÝ¹Ñ³Ýáõñ Í³é³ÛáõÃÛáõÝÝ»ñ </t>
  </si>
  <si>
    <t xml:space="preserve">ÀÝ¹Ñ³Ýáõñ µÝáõÛÃÇ ³ÛÉ Í³é³ÛáõÃÛáõÝÝ»ñ </t>
  </si>
  <si>
    <t xml:space="preserve"> -Ð³Ù³Ï³ñ·ã³ÛÇÝ Í³é³ÛáõÃÛáõÝÝ»ñ  4232  </t>
  </si>
  <si>
    <t xml:space="preserve"> -Տեղեկատվական Í³é³ÛáõÃÛáõÝÝ»ñ  4234</t>
  </si>
  <si>
    <t>ÀÝ¹Ñ³Ýáõñ µÝáõÛÃÇ Ñ»ï³½áï³Ï³Ý ³ßË³ï³Ýù</t>
  </si>
  <si>
    <t xml:space="preserve">ÀÝ¹Ñ³Ýáõñ µÝáõÛÃÇ Ñ»ï³½áï³Ï³Ý ³ßË³ï³Ýù </t>
  </si>
  <si>
    <t xml:space="preserve">ÀÝ¹Ñ³Ýáõñ µÝáõÛÃÇ Ñ³Ýñ³ÛÇÝ Í³é³ÛáõÃÛáõÝÝ»ñÇ ·Íáí Ñ»ï³½áï³Ï³Ý ¨ Ý³Ë³·Í³ÛÇÝ ³ßË³ï³ÝùÝ»ñ </t>
  </si>
  <si>
    <t xml:space="preserve">ÀÝ¹Ñ³Ýáõñ µÝáõÛÃÇ Ñ³Ýñ³ÛÇÝ Í³é³ÛáõÃÛáõÝÝ»ñ ·Íáí Ñ»ï³½áï³Ï³Ý ¨ Ý³Ë³·Í³ÛÇÝ ³ßË³ï³ÝùÝ»ñ  </t>
  </si>
  <si>
    <t>ÀÝ¹Ñ³Ýáõñ µÝáõÛÃÇ Ñ³Ýñ³ÛÇÝ Í³é³ÛáõÃÛáõÝÝ»ñ (³ÛÉ ¹³ë»ñÇÝ ãå³ïÏ³ÝáÕ)</t>
  </si>
  <si>
    <t xml:space="preserve">ÀÝ¹Ñ³Ýáõñ µÝáõÛÃÇ Ñ³Ýñ³ÛÇÝ Í³é³ÛáõÃÛáõÝÝ»ñ (³ÛÉ ¹³ë»ñÇÝ ãå³ïÏ³ÝáÕ) </t>
  </si>
  <si>
    <t xml:space="preserve"> -î»Õ»Ï³ïí³Ï³Ý Í³é³ÛáõÃÛáõÝÝ»ñ  4234  </t>
  </si>
  <si>
    <t>Ներկայացուցչական ծախսեր  4237</t>
  </si>
  <si>
    <t>Ընդանուր բնույթի այլ ծառայություն 4239</t>
  </si>
  <si>
    <t xml:space="preserve">Այլ մասնագիտական ծառայություններ  4241 </t>
  </si>
  <si>
    <t>Վարչական նյութեր 4261</t>
  </si>
  <si>
    <t xml:space="preserve"> Ñ³ïáõÏ Ýå³ï³Ï³ÛÇÝ ³ÛÉ ÝÛáõÃ»ñ 4269</t>
  </si>
  <si>
    <t>Այլ ընթացիկ դրամաշնորհներ  4639</t>
  </si>
  <si>
    <t>ÜíÇñ³ïíáõÃÛáõÝ µÛáõç»Çó  4819</t>
  </si>
  <si>
    <t>Հարկեր, տուրքեր այլ պարտադիր վճարներ  4823</t>
  </si>
  <si>
    <t>Այլ ծախսեր   4861</t>
  </si>
  <si>
    <t xml:space="preserve"> նախագծահետազոտական ծախսեր 5134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</si>
  <si>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</si>
  <si>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</si>
  <si>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</si>
  <si>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</si>
  <si>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</si>
  <si>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02</t>
  </si>
  <si>
    <r>
      <t xml:space="preserve">ä²Þîä²ÜàôÂÚàôÜ </t>
    </r>
    <r>
      <rPr>
        <sz val="8"/>
        <rFont val="Arial Armenian"/>
        <family val="2"/>
      </rPr>
      <t>(ïáÕ2210+2220+ïáÕ2230+ïáÕ2240+ïáÕ2250)</t>
    </r>
  </si>
  <si>
    <t>è³½Ù³Ï³Ý å³ßïå³ÝáõÃÛáõÝ</t>
  </si>
  <si>
    <t xml:space="preserve">è³½Ù³Ï³Ý å³ßïå³ÝáõÃÛáõÝ </t>
  </si>
  <si>
    <t xml:space="preserve"> -Ð³ïáõÏ Ýå³ï³Ï³ÛÇÝ ³ÛÉ ÝÛáõÃ»ñ  4269</t>
  </si>
  <si>
    <t>ø³Õ³ù³óÇ³Ï³Ý å³ßïå³ÝáõÃÛáõÝ</t>
  </si>
  <si>
    <t xml:space="preserve">ø³Õ³ù³óÇ³Ï³Ý å³ßïå³ÝáõÃÛáõÝ </t>
  </si>
  <si>
    <t>²ñï³ùÇÝ é³½Ù³Ï³Ý û·ÝáõÃÛáõÝ</t>
  </si>
  <si>
    <t xml:space="preserve">²ñï³ùÇÝ é³½Ù³Ï³Ý û·ÝáõÃÛáõÝ </t>
  </si>
  <si>
    <t>Ð»ï³½áï³Ï³Ý ¨ Ý³Ë³·Í³ÛÇÝ ³ßË³ï³ÝùÝ»ñ å³ßïå³ÝáõÃÛ³Ý áÉáñïáõÙ</t>
  </si>
  <si>
    <t>ä³ßïå³ÝáõÃÛáõÝ (³ÛÉ ¹³ë»ñÇÝ ãå³ïÏ³ÝáÕ)</t>
  </si>
  <si>
    <t>03</t>
  </si>
  <si>
    <r>
      <t xml:space="preserve">Ð²ê²ð²Î²Î²Ü Î²ð¶, ²Üìî²Ü¶àôÂÚàôÜ ¨ ¸²î²Î²Ü ¶àðÌàôÜºàôÂÚàôÜ </t>
    </r>
    <r>
      <rPr>
        <sz val="8"/>
        <rFont val="Arial Armenian"/>
        <family val="2"/>
      </rPr>
      <t>(ïáÕ2310+ïáÕ2320+ïáÕ2330+ïáÕ2340+ïáÕ2350+ïáÕ2360+ïáÕ2370)</t>
    </r>
  </si>
  <si>
    <t>Ð³ë³ñ³Ï³Ï³Ý Ï³ñ· ¨ ³Ýíï³Ý·áõÃÛáõÝ</t>
  </si>
  <si>
    <t>àëïÇÏ³ÝáõÃÛáõÝ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</si>
  <si>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</si>
  <si>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</si>
  <si>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</si>
  <si>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</si>
  <si>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</si>
  <si>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 xml:space="preserve">¸³ï³ñ³ÝÝ»ñ </t>
  </si>
  <si>
    <t>Æñ³í³Ï³Ý å³ßïå³ÝáõÃÛáõÝ</t>
  </si>
  <si>
    <t>¸³ï³Ë³½áõÃÛáõÝ</t>
  </si>
  <si>
    <t>Î³É³Ý³í³Ûñ»ñ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</si>
  <si>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</si>
  <si>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</si>
  <si>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(³ÛÉ ¹³ë»ñÇÝ ãå³ïÏ³ÝáÕ)</t>
  </si>
  <si>
    <t>04</t>
  </si>
  <si>
    <r>
      <t>îÜîºê²Î²Ü Ð²ð²´ºðàôÂÚàôÜÜºð (</t>
    </r>
    <r>
      <rPr>
        <sz val="8"/>
        <rFont val="Arial Armenian"/>
        <family val="2"/>
      </rPr>
      <t>ïáÕ2410+ïáÕ2420+ïáÕ2430+ïáÕ2440+ïáÕ2450+ïáÕ2460+ïáÕ2470+ïáÕ2480+ïáÕ2490</t>
    </r>
    <r>
      <rPr>
        <b/>
        <sz val="9"/>
        <rFont val="Arial Armenian"/>
        <family val="2"/>
      </rPr>
      <t>)</t>
    </r>
  </si>
  <si>
    <t>ÀÝ¹Ñ³Ýáõñ µÝáõÛÃÇ ïÝï»ë³Ï³Ý, ³é¨ïñ³ÛÇÝ ¨ ³ßË³ï³ÝùÇ ·Íáí Ñ³ñ³µ»ñáõÃÛáõÝÝ»ñ</t>
  </si>
  <si>
    <t xml:space="preserve">ÀÝ¹Ñ³Ýáõñ µÝáõÛÃÇ ïÝï»ë³Ï³Ý ¨ ³é¨ïñ³ÛÇÝ Ñ³ñ³µ»ñáõÃÛáõÝÝ»ñ </t>
  </si>
  <si>
    <t xml:space="preserve">²ßË³ï³ÝùÇ Ñ»ï Ï³åí³Í ÁÝ¹Ñ³Ýáõñ µÝáõÛÃÇ Ñ³ñ³µ»ñáõÃÛáõÝÝ»ñ </t>
  </si>
  <si>
    <t>¶ÛáõÕ³ïÝï»ëáõÃÛáõÝ, ³Ýï³é³ÛÇÝ ïÝï»ëáõÃÛáõÝ, ÓÏÝáñëáõÃÛáõÝ ¨ áñëáñ¹áõÃÛáõÝ</t>
  </si>
  <si>
    <t xml:space="preserve">¶ÛáõÕ³ïÝï»ëáõÃÛáõÝ </t>
  </si>
  <si>
    <t>Այլ մասնագիտական ծառայություններ4241</t>
  </si>
  <si>
    <t>Գյուղատնտեսական ապրանքներ  4262</t>
  </si>
  <si>
    <t>Կենցաղային և հանրային սննդի նյութեր  150</t>
  </si>
  <si>
    <t>Տրանսպորտային միջոցներ  5121</t>
  </si>
  <si>
    <t xml:space="preserve">²Ýï³é³ÛÇÝ ïÝï»ëáõÃÛáõÝ </t>
  </si>
  <si>
    <t>ÒÏÝáñëáõÃÛáõÝ ¨ áñëáñ¹áõÃÛáõÝ</t>
  </si>
  <si>
    <t>àéá·áõÙ</t>
  </si>
  <si>
    <t>Շենքերի և կառույցների ընթացիկ նորոգում և պահպանում 4251</t>
  </si>
  <si>
    <t xml:space="preserve"> Շենքերի և շինությունների կառուցում 5112</t>
  </si>
  <si>
    <t>Այլ մեքենաներ և սարքավորումներ   5129</t>
  </si>
  <si>
    <t>ì³é»ÉÇù ¨ ¿Ý»ñ·»ïÇÏ³</t>
  </si>
  <si>
    <t>ø³ñ³ÍáõË  ¨ ³ÛÉ Ï³ñÍñ µÝ³Ï³Ý í³é»ÉÇù</t>
  </si>
  <si>
    <t xml:space="preserve">Ü³íÃ³ÙÃ»ñù ¨ µÝ³Ï³Ý ·³½ </t>
  </si>
  <si>
    <t>ØÇçáõÏ³ÛÇÝ í³é»ÉÇù</t>
  </si>
  <si>
    <t>È»éÝ³³ñ¹ÛáõÝ³Ñ³ÝáõÙ, ³ñ¹ÛáõÝ³µ»ñáõÃÛáõÝ ¨ ßÇÝ³ñ³ñáõÃÛáõÝ</t>
  </si>
  <si>
    <t>Ð³Ýù³ÛÇÝ é»ëáõñëÝ»ñÇ ³ñ¹ÛáõÝ³Ñ³ÝáõÙ, µ³ó³éáõÃÛ³Ùµ µÝ³Ï³Ý í³é»ÉÇùÇ</t>
  </si>
  <si>
    <t xml:space="preserve">²ñ¹ÛáõÝ³µ»ñáõÃÛáõÝ </t>
  </si>
  <si>
    <t xml:space="preserve">ÞÇÝ³ñ³ñáõÃÛáõÝ </t>
  </si>
  <si>
    <t>îñ³Ýëåáñï</t>
  </si>
  <si>
    <t xml:space="preserve">×³Ý³å³ñÑ³ÛÇÝ ïñ³Ýëåáñï </t>
  </si>
  <si>
    <t>Այլ մասնագիտական ծառայություններ  4241</t>
  </si>
  <si>
    <t>Þ»Ýù ¨ ßÇÝáõÃÛáõÝÝ»ñÇ Ï³å. í»ñ³Ýáñá·áõÙ 5113 /Գավառ, Գանձակ, Լճափ, Սարուխան, Նորատուս և Ծովազարդ համայնքների սուբվենցիոն ծրագրեր 2021թ./</t>
  </si>
  <si>
    <t xml:space="preserve">æñ³ÛÇÝ ïñ³Ýëåáñï </t>
  </si>
  <si>
    <t xml:space="preserve">ºñÏ³ÃáõÕ³ÛÇÝ ïñ³Ýëåáñï </t>
  </si>
  <si>
    <t xml:space="preserve">ú¹³ÛÇÝ ïñ³Ýëåáñï </t>
  </si>
  <si>
    <t xml:space="preserve">ÊáÕáí³Ï³ß³ñ³ÛÇÝ ¨ ³ÛÉ ïñ³Ýëåáñï </t>
  </si>
  <si>
    <t>Î³å</t>
  </si>
  <si>
    <t xml:space="preserve">Î³å </t>
  </si>
  <si>
    <t>²ÛÉ µÝ³·³í³éÝ»ñ</t>
  </si>
  <si>
    <t xml:space="preserve">Ø»Í³Í³Ë ¨ Ù³Ýñ³Í³Ë ³é¨ïáõñ, ³åñ³ÝùÝ»ñÇ å³Ñå³ÝáõÙ ¨ å³Ñ»ëï³íáñáõÙ  </t>
  </si>
  <si>
    <t>ÐÛáõñ³ÝáóÝ»ñ ¨ Ñ³ë³ñ³Ï³Ï³Ý ëÝÝ¹Ç ûµÛ»ÏïÝ»ñ</t>
  </si>
  <si>
    <t xml:space="preserve">¼µáë³ßñçáõÃÛáõÝ </t>
  </si>
  <si>
    <t xml:space="preserve">¼³ñ·³óÙ³Ý µ³½Ù³Ýå³ï³Ï Íñ³·ñ»ñ </t>
  </si>
  <si>
    <t>îÝï»ë³Ï³Ý Ñ³ñ³µ»ñáõÃÛáõÝÝ»ñÇ ·Íáí Ñ»ï³½áï³Ï³Ý ¨ Ý³Ë³·Í³ÛÇÝ ³ßË³ï³ÝùÝ»ñ</t>
  </si>
  <si>
    <t>ÀÝ¹Ñ³Ýáõñ µÝáõÛÃÇ ïÝï»ë³Ï³Ý, ³é¨ïñ³ÛÇÝ ¨ ³ßË³ï³ÝùÇ Ñ³ñó»ñÇ ·Íáí Ñ»ï³½áï³Ï³Ý ¨ Ý³Ë³·Í³ÛÇÝ ³ßË³ï³ÝùÝ»ñ</t>
  </si>
  <si>
    <t>¶ÛáõÕ³ïÝï»ëáõÃÛ³Ý, ³Ýï³é³ÛÇÝ ïÝï»ëáõÃÛ³Ý, ÓÏÝáñëáõÃÛ³Ý ¨ áñëáñ¹áõÃÛ³Ý ·Íáí Ñ»ï³½áï³Ï³Ý ¨ Ý³Ë³·Í³ÛÇÝ ³ßË³ï³ÝùÝ»ñ</t>
  </si>
  <si>
    <t>ì³é»ÉÇùÇ ¨ ¿Ý»ñ·»ïÇÏ³ÛÇ ·Íáí Ñ»ï³½áï³Ï³Ý ¨ Ý³Ë³·Í³ÛÇÝ ³ßË³ï³ÝùÝ»ñ</t>
  </si>
  <si>
    <t xml:space="preserve">È»éÝ³³ñ¹ÛáõÝ³Ñ³ÝÙ³Ý, ³ñ¹ÛáõÝ³µ»ñáõÃÛ³Ý ¨ ßÇÝ³ñ³ñáõÃÛ³Ý ·Íáí Ñ»ï³½áï³Ï³Ý ¨ Ý³Ë³·Í³ÛÇÝ ³ßË³ï³ÝùÝ»ñ </t>
  </si>
  <si>
    <t>îÝï»ë³Ï³Ý Ñ³ñ³µ»ñáõÃÛáõÝÝ»ñ (³ÛÉ ¹³ë»ñÇÝ ãå³ïÏ³ÝáÕ)</t>
  </si>
  <si>
    <t>05</t>
  </si>
  <si>
    <r>
      <t xml:space="preserve">Þðæ²Î² ØÆæ²ì²ÚðÆ ä²Þîä²ÜàôÂÚàôÜ </t>
    </r>
    <r>
      <rPr>
        <sz val="8"/>
        <rFont val="Arial Armenian"/>
        <family val="2"/>
      </rPr>
      <t>(ïáÕ2510+ïáÕ2520+ïáÕ2530+ïáÕ2540+ïáÕ2550+ïáÕ2560)</t>
    </r>
  </si>
  <si>
    <t>²Õµ³Ñ³ÝáõÙ</t>
  </si>
  <si>
    <t xml:space="preserve"> Գույքի և սարքավորումների վարձակալություն 4216</t>
  </si>
  <si>
    <t>Տրանսպորտային միջոցների ձ/բ  5121</t>
  </si>
  <si>
    <t>Î»Õï³çñ»ñÇ Ñ»é³óáõÙ</t>
  </si>
  <si>
    <t xml:space="preserve">Î»Õï³çñ»ñÇ Ñ»é³óáõÙ </t>
  </si>
  <si>
    <t>Þñç³Ï³ ÙÇç³í³ÛñÇ ³ÕïáïÙ³Ý ¹»Ù å³Ûù³ñ</t>
  </si>
  <si>
    <t>Մասնագիտական ծառայություններ  4241</t>
  </si>
  <si>
    <t>Շենքերի և կառույցների ընթացիկ նորոգում և պահպանում  4251</t>
  </si>
  <si>
    <t>Î»Ýë³µ³½Ù³½³ÝáõÃÛ³Ý ¨ µÝáõÃÛ³Ý  å³ßïå³ÝáõÃÛáõÝ</t>
  </si>
  <si>
    <t>Þñç³Ï³ ÙÇç³í³ÛñÇ å³ßïå³ÝáõÃÛ³Ý ·Íáí Ñ»ï³½áï³Ï³Ý ¨ Ý³Ë³·Í³ÛÇÝ ³ßË³ï³ÝùÝ»ñ</t>
  </si>
  <si>
    <t>Þñç³Ï³ ÙÇç³í³ÛñÇ å³ßïå³ÝáõÃÛáõÝ (³ÛÉ ¹³ë»ñÇÝ ãå³ïÏ³ÝáÕ)</t>
  </si>
  <si>
    <t>06</t>
  </si>
  <si>
    <r>
      <t xml:space="preserve">´Ü²Î²ð²Ü²ÚÆÜ ÞÆÜ²ð²ðàôÂÚàôÜ ºì ÎàØàôÜ²È Ì²è²ÚàôÂÚàôÜ </t>
    </r>
    <r>
      <rPr>
        <sz val="8"/>
        <rFont val="Arial Armenian"/>
        <family val="2"/>
      </rPr>
      <t>(ïáÕ3610+ïáÕ3620+ïáÕ3630+ïáÕ3640+ïáÕ3650+ïáÕ3660)</t>
    </r>
  </si>
  <si>
    <t>´Ý³Ï³ñ³Ý³ÛÇÝ ßÇÝ³ñ³ñáõÃÛáõÝ</t>
  </si>
  <si>
    <t xml:space="preserve">´Ý³Ï³ñ³Ý³ÛÇÝ ßÇÝ³ñ³ñáõÃÛáõÝ </t>
  </si>
  <si>
    <t>Ð³Ù³ÛÝù³ÛÇÝ ½³ñ·³óáõÙ</t>
  </si>
  <si>
    <t>æñ³Ù³ï³Ï³ñ³ñáõÙ</t>
  </si>
  <si>
    <t xml:space="preserve">æñ³Ù³ï³Ï³ñ³ñáõÙ </t>
  </si>
  <si>
    <t>Էներգետրկ ծառայություններ 4212</t>
  </si>
  <si>
    <t>öáÕáóÝ»ñÇ Éáõë³íáñáõÙ</t>
  </si>
  <si>
    <t xml:space="preserve">öáÕáóÝ»ñÇ Éáõë³íáñáõÙ </t>
  </si>
  <si>
    <t xml:space="preserve">´Ý³Ï³ñ³Ý³ÛÇÝ ßÇÝ³ñ³ñáõÃÛ³Ý ¨ ÏáÙáõÝ³É Í³é³ÛáõÃÛáõÝÝ»ñÇ ·Íáí Ñ»ï³½áï³Ï³Ý ¨ Ý³Ë³·Í³ÛÇÝ ³ßË³ï³ÝùÝ»ñ </t>
  </si>
  <si>
    <t>´Ý³Ï³ñ³Ý³ÛÇÝ ßÇÝ³ñ³ñáõÃÛ³Ý ¨ ÏáÙáõÝ³É Í³é³ÛáõÃÛáõÝÝ»ñ (³ÛÉ ¹³ë»ñÇÝ ãå³ïÏ³ÝáÕ)</t>
  </si>
  <si>
    <t>07</t>
  </si>
  <si>
    <r>
      <t>²èàÔæ²ä²ÐàôÂÚàôÜ (</t>
    </r>
    <r>
      <rPr>
        <sz val="8"/>
        <rFont val="Arial Armenian"/>
        <family val="2"/>
      </rPr>
      <t>ïáÕ2710+ïáÕ2720+ïáÕ2730+ïáÕ2740+ïáÕ2750+ïáÕ2760</t>
    </r>
    <r>
      <rPr>
        <b/>
        <sz val="9"/>
        <rFont val="Arial Armenian"/>
        <family val="2"/>
      </rPr>
      <t>)</t>
    </r>
  </si>
  <si>
    <t>´ÅßÏ³Ï³Ý ³åñ³ÝùÝ»ñ, ë³ñù»ñ ¨ ë³ñù³íáñáõÙÝ»ñ</t>
  </si>
  <si>
    <t>¸»Õ³·áñÍ³Ï³Ý ³åñ³ÝùÝ»ñ</t>
  </si>
  <si>
    <t>²ÛÉ µÅßÏ³Ï³Ý ³åñ³ÝùÝ»ñ</t>
  </si>
  <si>
    <t>´ÅßÏ³Ï³Ý ë³ñù»ñ ¨ ë³ñù³íáñáõÙÝ»ñ</t>
  </si>
  <si>
    <t>Այլ կապիտալ դրամաշնորհներ    4657</t>
  </si>
  <si>
    <t>²ñï³ÑÇí³Ý¹³Ýáó³ÛÇÝ Í³é³ÛáõÃÛáõÝÝ»ñ</t>
  </si>
  <si>
    <t>ÀÝ¹Ñ³Ýáõñ µÝáõÛÃÇ µÅßÏ³Ï³Ý Í³é³ÛáõÃÛáõÝÝ»ñ</t>
  </si>
  <si>
    <t>Ø³ëÝ³·Çï³óí³Í µÅßÏ³Ï³Ý Í³é³ÛáõÃÛáõÝÝ»ñ</t>
  </si>
  <si>
    <t xml:space="preserve">êïáÙ³ïáÉá·Ç³Ï³Ý Í³é³ÛáõÃÛáõÝÝ»ñ </t>
  </si>
  <si>
    <t>ä³ñ³µÅßÏ³Ï³Ý Í³é³ÛáõÃÛáõÝÝ»ñ</t>
  </si>
  <si>
    <t>ÐÇí³Ý¹³Ýáó³ÛÇÝ Í³é³ÛáõÃÛáõÝÝ»ñ</t>
  </si>
  <si>
    <t xml:space="preserve">ÀÝ¹Ñ³Ýáõñ µÝáõÛÃÇ ÑÇí³Ý¹³Ýáó³ÛÇÝ Í³é³ÛáõÃÛáõÝÝ»ñ </t>
  </si>
  <si>
    <t>Ø³ëÝ³·Çï³óí³Í ÑÇí³Ý¹³Ýáó³ÛÇÝ Í³é³ÛáõÃÛáõÝÝ»ñ</t>
  </si>
  <si>
    <t>´ÅßÏ³Ï³Ý, Ùáñ ¨ Ù³ÝÏ³Ý Ï»ÝïñáÝÝ»ñÇ  Í³é³ÛáõÃÛáõÝÝ»ñ</t>
  </si>
  <si>
    <t>ÐÇí³Ý¹Ç ËÝ³ÙùÇ ¨ ³éáÕçáõÃÛ³Ý í»ñ³Ï³Ý·ÝÙ³Ý ïÝ³ÛÇÝ Í³é³ÛáõÃÛáõÝÝ»ñ</t>
  </si>
  <si>
    <t>Ð³Ýñ³ÛÇÝ ³éáÕç³å³Ñ³Ï³Ý Í³é³ÛáõÃÛáõÝÝ»ñ</t>
  </si>
  <si>
    <t xml:space="preserve">²éáÕç³å³ÑáõÃÛ³Ý ·Íáí Ñ»ï³½áï³Ï³Ý ¨ Ý³Ë³·Í³ÛÇÝ ³ßË³ï³ÝùÝ»ñ </t>
  </si>
  <si>
    <t>²éáÕç³å³ÑáõÃÛáõÝ (³ÛÉ ¹³ë»ñÇÝ ãå³ïÏ³ÝáÕ)</t>
  </si>
  <si>
    <t>²éáÕç³å³Ñ³Ï³Ý Ñ³ñ³ÏÇó Í³é³ÛáõÃÛáõÝÝ»ñ ¨ Íñ³·ñ»ñ</t>
  </si>
  <si>
    <t>08</t>
  </si>
  <si>
    <r>
      <t xml:space="preserve">Ð²Ü¶Æêî, ØÞ²ÎàôÚÂ ºì ÎðàÜ </t>
    </r>
    <r>
      <rPr>
        <sz val="8"/>
        <rFont val="Arial Armenian"/>
        <family val="2"/>
      </rPr>
      <t>(ïáÕ2810+ïáÕ2820+ïáÕ2830+ïáÕ2840+ïáÕ2850+ïáÕ2860)</t>
    </r>
  </si>
  <si>
    <t>Ð³Ý·ëïÇ ¨ ëåáñïÇ Í³é³ÛáõÃÛáõÝÝ»ñ</t>
  </si>
  <si>
    <t>Øß³ÏáõÃ³ÛÇÝ Í³é³ÛáõÃÛáõÝÝ»ñ</t>
  </si>
  <si>
    <t>¶ñ³¹³ñ³ÝÝ»ñ</t>
  </si>
  <si>
    <t>Սուբսիդիաներ համաընքային կազմակերպություններին  4511</t>
  </si>
  <si>
    <t>Ընթացիկ դրամաշնորհներ 4637</t>
  </si>
  <si>
    <t>Կապիտալ դրամաշնորհ  4655</t>
  </si>
  <si>
    <t>Â³Ý·³ñ³ÝÝ»ñ ¨ óáõó³ëñ³ÑÝ»ñ</t>
  </si>
  <si>
    <t>Øß³ÏáõÛÃÇ ïÝ»ñ, ³ÏáõÙµÝ»ñ, Ï»ÝïñáÝÝ»ñ</t>
  </si>
  <si>
    <t>Կապիտալ դրամաշնորհ /Սարուխանի մշակույթի տուն/ 4655</t>
  </si>
  <si>
    <t>Þ»Ýù ¨ ßÇÝáõÃÛáõÝÝ»ñÇ Ï³å. í»ñ³Ýáñá·áõÙ  5113</t>
  </si>
  <si>
    <t>Այլ մեքենաներ և սարքավորումներ  5129</t>
  </si>
  <si>
    <t>²ÛÉ Ùß³ÏáõÃ³ÛÇÝ Ï³½Ù³Ï»ñåáõÃÛáõÝÝ»ñ</t>
  </si>
  <si>
    <t>Այլ մշակույթային միջոցառումներ 4239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</si>
  <si>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</si>
  <si>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</si>
  <si>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</si>
  <si>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</si>
  <si>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Ð»éáõëï³é³¹ÇáÑ³Õáñ¹áõÙÝ»ñ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</si>
  <si>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</si>
  <si>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</si>
  <si>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</si>
  <si>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</si>
  <si>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</si>
  <si>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>Ð³Ý·ëïÇ, Ùß³ÏáõÛÃÇ ¨ ÏñáÝÇ ·Íáí Ñ»ï³½áï³Ï³Ý ¨ Ý³Ë³·Í³ÛÇÝ ³ßË³ï³ÝùÝ»ñ</t>
  </si>
  <si>
    <t>Ð³Ý·Çëï, Ùß³ÏáõÛÃ ¨ ÏñáÝ (³ÛÉ ¹³ë»ñÇÝ ãå³ïÏ³ÝáÕ)</t>
  </si>
  <si>
    <t>Þ»Ýù ¨ ßÇÝáõÃÛáõÝÝ»ñÇ կառուցում 5112</t>
  </si>
  <si>
    <t>09</t>
  </si>
  <si>
    <r>
      <t xml:space="preserve">ÎðÂàôÂÚàôÜ </t>
    </r>
    <r>
      <rPr>
        <sz val="8"/>
        <rFont val="Arial Armenian"/>
        <family val="2"/>
      </rPr>
      <t>(ïáÕ2910+ïáÕ2920+ïáÕ2930+ïáÕ2940+ïáÕ2950+ïáÕ2960+ïáÕ2970+ïáÕ2980)</t>
    </r>
  </si>
  <si>
    <t>Ü³Ë³¹åñáó³Ï³Ý ¨ ï³ññ³Ï³Ý ÁÝ¹Ñ³Ýáõñ ÏñÃáõÃÛáõÝ</t>
  </si>
  <si>
    <t xml:space="preserve">Ü³Ë³¹åñáó³Ï³Ý ÏñÃáõÃÛáõÝ </t>
  </si>
  <si>
    <t>Կենցաղային և հանրային սննդի նյութեր   4267</t>
  </si>
  <si>
    <t>ÀÝÃ³óÇÏ ¹ñ³Ù³ßÝáñÑ 4637</t>
  </si>
  <si>
    <t>Շենքերի և շինությունների կառուցում  5112</t>
  </si>
  <si>
    <t>Þ»Ýù ¨ ßÇÝáõÃÛáõÝÝ»ñÇ Ï³å. í»ñ³Ýáñá·áõÙ 5113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</si>
  <si>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</si>
  <si>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</si>
  <si>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</si>
  <si>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Այլ կապիտալ դրամաշնորհ 4657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</si>
  <si>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</si>
  <si>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</si>
  <si>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</si>
  <si>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</si>
  <si>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²ÛÉ Ýå³ëïÝ»ñ µÛáõç»Çó  4729</t>
  </si>
  <si>
    <t>´³ñÓñ³·áõÛÝ ÏñÃáõÃÛáõÝ</t>
  </si>
  <si>
    <t>´³ñÓñ³·áõÛÝ Ù³ëÝ³·Çï³Ï³Ý ÏñÃáõÃÛáõÝ</t>
  </si>
  <si>
    <t>Ð»ïµáõÑ³Ï³Ý Ù³ëÝ³·Çï³Ï³Ý ÏñÃáõÃÛáõÝ</t>
  </si>
  <si>
    <t xml:space="preserve">Àëï Ù³Ï³ñ¹³ÏÝ»ñÇ ã¹³ë³Ï³ñ·íáÕ ÏñÃáõÃÛáõÝ </t>
  </si>
  <si>
    <t>²ñï³¹åñáó³Ï³Ý ¹³ëïÇ³ñ³ÏáõÃÛáõÝ</t>
  </si>
  <si>
    <t>Կապիտալ դրամաշնորհ 4655</t>
  </si>
  <si>
    <t>Շենք և շինությունների կապիտալ վերանորոգում 5113</t>
  </si>
  <si>
    <t>Èñ³óáõóÇã ÏñÃáõÃÛáõÝ</t>
  </si>
  <si>
    <t xml:space="preserve">ÎñÃáõÃÛ³ÝÁ ïñ³Ù³¹ñíáÕ ûÅ³Ý¹³Ï Í³é³ÛáõÃÛáõÝÝ»ñ </t>
  </si>
  <si>
    <t>ÎñÃáõÃÛ³Ý áÉáñïáõÙ Ñ»ï³½áï³Ï³Ý ¨ Ý³Ë³·Í³ÛÇÝ ³ßË³ï³ÝùÝ»ñ</t>
  </si>
  <si>
    <t>ÎñÃáõÃÛáõÝ (³ÛÉ ¹³ë»ñÇÝ ãå³ïÏ³ÝáÕ)</t>
  </si>
  <si>
    <r>
      <t xml:space="preserve">êàòÆ²È²Î²Ü ä²Þîä²ÜàôÂÚàôÜ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</si>
  <si>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t>ì³ï³éáÕçáõÃÛáõÝ ¨ ³Ý³ßË³ïáõÝ³ÏáõÃÛáõÝ</t>
  </si>
  <si>
    <t>ì³ï³éáÕçáõÃÛáõÝ</t>
  </si>
  <si>
    <t>²Ý³ßË³ïáõÝ³ÏáõÃÛáõÝ</t>
  </si>
  <si>
    <t>Ì»ñáõÃÛáõÝ</t>
  </si>
  <si>
    <t xml:space="preserve">Ð³ñ³½³ïÇÝ Ïáñóñ³Í ³ÝÓÇÝù </t>
  </si>
  <si>
    <t>ÀÝï³ÝÇùÇ ³Ý¹³ÙÝ»ñ ¨ ½³í³ÏÝ»ñ</t>
  </si>
  <si>
    <t>¶áñÍ³½ñÏáõÃÛáõÝ</t>
  </si>
  <si>
    <t xml:space="preserve">´Ý³Ï³ñ³Ý³ÛÇÝ ³å³ÑáíáõÙ </t>
  </si>
  <si>
    <t xml:space="preserve">êáóÇ³É³Ï³Ý Ñ³ïáõÏ ³ñïáÝáõÃÛáõÝÝ»ñ (³ÛÉ ¹³ë»ñÇÝ ãå³ïÏ³ÝáÕ) </t>
  </si>
  <si>
    <t xml:space="preserve">êáóÇ³É³Ï³Ý å³ßïå³ÝáõÃÛ³Ý áÉáñïáõÙ Ñ»ï³½áï³Ï³Ý ¨ Ý³Ë³·Í³ÛÇÝ ³ßË³ï³ÝùÝ»ñ </t>
  </si>
  <si>
    <t>êáóÇ³É³Ï³Ý å³ßïå³ÝáõÃÛáõÝ (³ÛÉ ¹³ë»ñÇÝ ãå³ïÏ³ÝáÕ)</t>
  </si>
  <si>
    <t>êáóÇ³É³Ï³Ý å³ßïå³ÝáõÃÛ³ÝÁ ïñ³Ù³¹ñíáÕ ûÅ³¹³Ï Í³é³ÛáõÃÛáõÝÝ»ñ (³ÛÉ ¹³ë»ñÇÝ ãå³ïÏ³ÝáÕ)</t>
  </si>
  <si>
    <r>
      <t xml:space="preserve">ÐÆØÜ²Î²Ü ´²ÄÆÜÜºðÆÜ â¸²êìàÔ ä²Ðàôêî²ÚÆÜ üàÜ¸ºð </t>
    </r>
    <r>
      <rPr>
        <sz val="8"/>
        <rFont val="Arial Armenian"/>
        <family val="2"/>
      </rPr>
      <t>(ïáÕ3110)</t>
    </r>
  </si>
  <si>
    <t xml:space="preserve">ÐÐ Ï³é³í³ñáõÃÛ³Ý ¨ Ñ³Ù³ÛÝùÝ»ñÇ å³Ñáõëï³ÛÇÝ ýáÝ¹ </t>
  </si>
  <si>
    <t>ÐÐ Ñ³Ù³ÛÝùÝ»ñÇ å³Ñáõëï³ÛÇÝ ýáÝ¹</t>
  </si>
  <si>
    <t>ÐÐ Ñ³Ù³ÛÝùÝ»ñÇ å³Ñáõëï³ÛÇÝ ýáÝ¹  4891</t>
  </si>
  <si>
    <t xml:space="preserve">                                          Հավելված   6 
                                                      Գավառ համայնքի ավագանու                                                           2025 թվականի հունվարի 17-ի                                                               N      2  - Ն որոշման</t>
  </si>
  <si>
    <t xml:space="preserve">                         Հավելված   5 
                        Գավառ համայնքի ավագանու                                   2025 թվականի հունվարի 17-ի                                       N      2  - Ն որոշման</t>
  </si>
  <si>
    <t xml:space="preserve">                                 Հավելված   4 
                                   Գավառ համայնքի ավագանու                                                 2025 թվականի հունվարի 17-ի                                                               N      2  - Ն որոշման</t>
  </si>
  <si>
    <t xml:space="preserve">                                     Հավելված   3 
                                               Գավառ համայնքի ավագանու                                                           2025 թվականի հունվարի 17-ի                                                               N      2  - Ն որոշման</t>
  </si>
  <si>
    <t xml:space="preserve">                        Հավելված   2 
                                               Գավառ համայնքի ավագանու                                                           2025 թվականի հունվարի 17-ի                                                               N      2  - Ն որոշման</t>
  </si>
  <si>
    <t xml:space="preserve">                        Հավելված 1 
                            Գավառ համայնքի ավագանու                                       2025 թվականի հունվարի 17-ի                                                               N      2  - Ն որոշման</t>
  </si>
  <si>
    <t>³í³·³Ýáõ 2025    թվականի հունվարի 17-ի 1-ին նիստի N 2-Ն áñáßÙ³Ùµ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</si>
</sst>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0.0"/>
    <numFmt numFmtId="166" formatCode="#,##0_р_."/>
  </numFmts>
  <fonts count="49"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1"/>
      <name val="Calibri"/>
      <family val="2"/>
      <charset val="204"/>
    </font>
    <font>
      <b/>
      <u/>
      <sz val="14"/>
      <name val="Arial Armenian"/>
      <family val="2"/>
    </font>
    <font>
      <b/>
      <sz val="12"/>
      <name val="Arial Armenian"/>
      <family val="2"/>
    </font>
    <font>
      <b/>
      <sz val="14"/>
      <name val="Arial Armenian"/>
      <family val="2"/>
    </font>
    <font>
      <sz val="12"/>
      <name val="Arial Armenian"/>
      <family val="2"/>
    </font>
    <font>
      <sz val="10"/>
      <name val="Arial Armenian"/>
      <family val="2"/>
    </font>
    <font>
      <sz val="9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i/>
      <sz val="10"/>
      <name val="Arial Armenian"/>
      <family val="2"/>
    </font>
    <font>
      <i/>
      <sz val="10"/>
      <name val="Arial"/>
      <family val="2"/>
      <charset val="204"/>
    </font>
    <font>
      <i/>
      <sz val="14"/>
      <name val="Arial Armenian"/>
      <family val="2"/>
    </font>
    <font>
      <i/>
      <sz val="16"/>
      <name val="Arial Armenian"/>
      <family val="2"/>
    </font>
    <font>
      <i/>
      <u/>
      <sz val="16"/>
      <name val="Sylfaen"/>
      <family val="1"/>
      <charset val="204"/>
    </font>
    <font>
      <b/>
      <sz val="11"/>
      <name val="Times Armenian"/>
      <family val="1"/>
    </font>
    <font>
      <i/>
      <sz val="10"/>
      <name val="Arial AMU"/>
      <family val="2"/>
    </font>
    <font>
      <i/>
      <sz val="12"/>
      <name val="Arial Armenian"/>
      <family val="2"/>
    </font>
    <font>
      <sz val="7"/>
      <name val="Arial LatArm"/>
      <family val="2"/>
    </font>
    <font>
      <sz val="9"/>
      <name val="Arial LatArm"/>
      <family val="2"/>
    </font>
    <font>
      <sz val="8"/>
      <name val="Arial Armenian"/>
      <family val="2"/>
    </font>
    <font>
      <b/>
      <i/>
      <sz val="9"/>
      <name val="Arial Armenian"/>
      <family val="2"/>
    </font>
    <font>
      <sz val="11"/>
      <name val="Arial Armenian"/>
      <family val="2"/>
    </font>
    <font>
      <b/>
      <sz val="8"/>
      <name val="Arial Armenian"/>
      <family val="2"/>
    </font>
    <font>
      <b/>
      <i/>
      <sz val="12"/>
      <name val="Arial Armenian"/>
      <family val="2"/>
    </font>
    <font>
      <b/>
      <sz val="11"/>
      <name val="Arial Armenian"/>
      <family val="2"/>
    </font>
    <font>
      <b/>
      <sz val="9"/>
      <name val="Arial Armenian"/>
      <family val="2"/>
    </font>
    <font>
      <b/>
      <i/>
      <sz val="8"/>
      <name val="Arial Armenian"/>
      <family val="2"/>
    </font>
    <font>
      <sz val="11"/>
      <color indexed="8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rgb="FFB0B0B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B0B0B0"/>
      </top>
      <bottom style="thin">
        <color rgb="FFB0B0B0"/>
      </bottom>
      <diagonal/>
    </border>
    <border>
      <left/>
      <right style="hair">
        <color rgb="FFFFFFFF"/>
      </right>
      <top/>
      <bottom/>
      <diagonal/>
    </border>
    <border>
      <left style="thin">
        <color auto="1"/>
      </left>
      <right style="thin">
        <color rgb="FFB0B0B0"/>
      </right>
      <top style="thin">
        <color auto="1"/>
      </top>
      <bottom style="thin">
        <color auto="1"/>
      </bottom>
      <diagonal/>
    </border>
    <border>
      <left style="hair">
        <color rgb="FFB0B0B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B0B0B0"/>
      </left>
      <right style="thin">
        <color rgb="FFB0B0B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FFFFFF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8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173">
    <xf numFmtId="0" fontId="0" fillId="0" borderId="0" xfId="0"/>
    <xf numFmtId="0" fontId="30" fillId="0" borderId="0" xfId="0" applyFont="1"/>
    <xf numFmtId="0" fontId="31" fillId="0" borderId="0" xfId="0" applyFont="1"/>
    <xf numFmtId="0" fontId="30" fillId="0" borderId="0" xfId="0" applyFont="1" applyAlignment="1"/>
    <xf numFmtId="0" fontId="30" fillId="0" borderId="0" xfId="0" applyFont="1" applyBorder="1"/>
    <xf numFmtId="0" fontId="33" fillId="0" borderId="0" xfId="0" applyFont="1"/>
    <xf numFmtId="0" fontId="30" fillId="0" borderId="13" xfId="0" applyFont="1" applyBorder="1"/>
    <xf numFmtId="0" fontId="32" fillId="0" borderId="13" xfId="0" applyFont="1" applyBorder="1"/>
    <xf numFmtId="0" fontId="35" fillId="0" borderId="0" xfId="0" applyFont="1"/>
    <xf numFmtId="0" fontId="36" fillId="0" borderId="0" xfId="0" applyFont="1"/>
    <xf numFmtId="0" fontId="37" fillId="0" borderId="13" xfId="0" applyFont="1" applyBorder="1"/>
    <xf numFmtId="0" fontId="21" fillId="33" borderId="10" xfId="42" applyFont="1" applyFill="1" applyBorder="1"/>
    <xf numFmtId="0" fontId="21" fillId="33" borderId="15" xfId="42" applyFont="1" applyFill="1" applyBorder="1"/>
    <xf numFmtId="4" fontId="19" fillId="33" borderId="21" xfId="44" applyNumberFormat="1" applyFont="1" applyFill="1" applyBorder="1" applyAlignment="1">
      <alignment horizontal="center" vertical="center"/>
    </xf>
    <xf numFmtId="4" fontId="19" fillId="33" borderId="21" xfId="49" applyNumberFormat="1" applyFont="1" applyFill="1" applyBorder="1" applyAlignment="1">
      <alignment horizontal="right" vertical="center"/>
    </xf>
    <xf numFmtId="4" fontId="19" fillId="33" borderId="21" xfId="49" applyNumberFormat="1" applyFont="1" applyFill="1" applyBorder="1" applyAlignment="1">
      <alignment horizontal="center" vertical="center"/>
    </xf>
    <xf numFmtId="4" fontId="38" fillId="33" borderId="21" xfId="44" applyNumberFormat="1" applyFont="1" applyFill="1" applyBorder="1" applyAlignment="1">
      <alignment horizontal="center" vertical="center" wrapText="1"/>
    </xf>
    <xf numFmtId="0" fontId="19" fillId="33" borderId="29" xfId="50" applyFont="1" applyFill="1" applyBorder="1" applyAlignment="1">
      <alignment horizontal="center" vertical="center"/>
    </xf>
    <xf numFmtId="0" fontId="18" fillId="33" borderId="11" xfId="43" applyFont="1" applyFill="1" applyBorder="1" applyAlignment="1">
      <alignment horizontal="center" vertical="center"/>
    </xf>
    <xf numFmtId="0" fontId="18" fillId="33" borderId="11" xfId="47" applyFont="1" applyFill="1" applyBorder="1" applyAlignment="1">
      <alignment horizontal="left" vertical="center" wrapText="1"/>
    </xf>
    <xf numFmtId="4" fontId="18" fillId="33" borderId="11" xfId="51" applyNumberFormat="1" applyFont="1" applyFill="1" applyBorder="1" applyAlignment="1">
      <alignment horizontal="right" vertical="center"/>
    </xf>
    <xf numFmtId="4" fontId="21" fillId="33" borderId="10" xfId="42" applyNumberFormat="1" applyFont="1" applyFill="1" applyBorder="1"/>
    <xf numFmtId="0" fontId="20" fillId="33" borderId="10" xfId="46" applyFont="1" applyFill="1">
      <alignment horizontal="center"/>
    </xf>
    <xf numFmtId="165" fontId="21" fillId="33" borderId="10" xfId="42" applyNumberFormat="1" applyFont="1" applyFill="1" applyBorder="1"/>
    <xf numFmtId="0" fontId="21" fillId="33" borderId="0" xfId="42" applyFont="1" applyFill="1" applyBorder="1"/>
    <xf numFmtId="0" fontId="23" fillId="33" borderId="0" xfId="0" applyFont="1" applyFill="1" applyAlignment="1">
      <alignment wrapText="1"/>
    </xf>
    <xf numFmtId="165" fontId="21" fillId="33" borderId="18" xfId="42" applyNumberFormat="1" applyFont="1" applyFill="1" applyBorder="1"/>
    <xf numFmtId="0" fontId="19" fillId="33" borderId="11" xfId="50" applyFont="1" applyFill="1" applyBorder="1" applyAlignment="1">
      <alignment horizontal="center" vertical="center"/>
    </xf>
    <xf numFmtId="165" fontId="21" fillId="33" borderId="10" xfId="42" applyNumberFormat="1" applyFont="1" applyFill="1" applyBorder="1" applyAlignment="1">
      <alignment horizontal="center" vertical="center"/>
    </xf>
    <xf numFmtId="0" fontId="21" fillId="33" borderId="18" xfId="42" applyFont="1" applyFill="1" applyBorder="1"/>
    <xf numFmtId="0" fontId="39" fillId="33" borderId="11" xfId="47" applyFont="1" applyFill="1" applyBorder="1" applyAlignment="1">
      <alignment horizontal="left" vertical="center" wrapText="1"/>
    </xf>
    <xf numFmtId="0" fontId="0" fillId="0" borderId="10" xfId="42" applyFont="1" applyFill="1" applyBorder="1"/>
    <xf numFmtId="0" fontId="0" fillId="0" borderId="15" xfId="42" applyFont="1" applyFill="1" applyBorder="1"/>
    <xf numFmtId="0" fontId="20" fillId="0" borderId="18" xfId="45" applyFont="1" applyFill="1" applyBorder="1" applyAlignment="1">
      <alignment vertical="center"/>
    </xf>
    <xf numFmtId="0" fontId="0" fillId="0" borderId="19" xfId="42" applyFont="1" applyFill="1" applyBorder="1"/>
    <xf numFmtId="4" fontId="19" fillId="0" borderId="21" xfId="49" applyNumberFormat="1" applyFont="1" applyFill="1" applyBorder="1" applyAlignment="1">
      <alignment horizontal="right" vertical="center"/>
    </xf>
    <xf numFmtId="0" fontId="0" fillId="0" borderId="18" xfId="42" applyFont="1" applyFill="1" applyBorder="1"/>
    <xf numFmtId="0" fontId="18" fillId="0" borderId="21" xfId="48" applyFont="1" applyFill="1" applyBorder="1" applyAlignment="1">
      <alignment horizontal="left" vertical="center" wrapText="1"/>
    </xf>
    <xf numFmtId="4" fontId="19" fillId="0" borderId="21" xfId="44" applyNumberFormat="1" applyFont="1" applyFill="1" applyBorder="1" applyAlignment="1">
      <alignment horizontal="center" vertical="center"/>
    </xf>
    <xf numFmtId="0" fontId="19" fillId="0" borderId="11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horizontal="center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  <xf numFmtId="0" fontId="20" fillId="0" borderId="10" xfId="46" applyFont="1" applyFill="1" applyBorder="1" applyAlignment="1">
      <alignment horizontal="center"/>
    </xf>
    <xf numFmtId="4" fontId="38" fillId="33" borderId="21" xfId="44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left" vertical="center" wrapText="1"/>
    </xf>
    <xf numFmtId="0" fontId="25" fillId="33" borderId="0" xfId="0" applyFont="1" applyFill="1" applyBorder="1"/>
    <xf numFmtId="0" fontId="40" fillId="33" borderId="0" xfId="0" applyNumberFormat="1" applyFont="1" applyFill="1" applyBorder="1" applyAlignment="1">
      <alignment horizontal="center"/>
    </xf>
    <xf numFmtId="0" fontId="27" fillId="33" borderId="0" xfId="0" applyNumberFormat="1" applyFont="1" applyFill="1" applyBorder="1" applyAlignment="1">
      <alignment horizontal="center" vertical="top"/>
    </xf>
    <xf numFmtId="0" fontId="41" fillId="33" borderId="0" xfId="0" applyNumberFormat="1" applyFont="1" applyFill="1" applyBorder="1" applyAlignment="1">
      <alignment horizontal="center" vertical="top"/>
    </xf>
    <xf numFmtId="0" fontId="42" fillId="33" borderId="0" xfId="0" applyFont="1" applyFill="1" applyBorder="1" applyAlignment="1">
      <alignment horizontal="left" vertical="top" wrapText="1"/>
    </xf>
    <xf numFmtId="0" fontId="23" fillId="33" borderId="0" xfId="0" applyNumberFormat="1" applyFont="1" applyFill="1" applyBorder="1" applyAlignment="1">
      <alignment horizontal="center" vertical="top"/>
    </xf>
    <xf numFmtId="0" fontId="23" fillId="33" borderId="0" xfId="0" applyFont="1" applyFill="1" applyBorder="1" applyAlignment="1">
      <alignment horizontal="left" vertical="top" wrapText="1"/>
    </xf>
    <xf numFmtId="0" fontId="25" fillId="33" borderId="0" xfId="0" applyFont="1" applyFill="1" applyBorder="1" applyAlignment="1">
      <alignment vertical="center"/>
    </xf>
    <xf numFmtId="0" fontId="25" fillId="33" borderId="0" xfId="0" applyFont="1" applyFill="1" applyBorder="1" applyAlignment="1">
      <alignment vertical="center" wrapText="1"/>
    </xf>
    <xf numFmtId="164" fontId="27" fillId="33" borderId="21" xfId="0" applyNumberFormat="1" applyFont="1" applyFill="1" applyBorder="1" applyAlignment="1">
      <alignment horizontal="center" vertical="center" wrapText="1"/>
    </xf>
    <xf numFmtId="0" fontId="23" fillId="33" borderId="0" xfId="0" applyFont="1" applyFill="1" applyBorder="1" applyAlignment="1">
      <alignment vertical="center" wrapText="1"/>
    </xf>
    <xf numFmtId="0" fontId="43" fillId="33" borderId="21" xfId="0" applyNumberFormat="1" applyFont="1" applyFill="1" applyBorder="1" applyAlignment="1">
      <alignment horizontal="center" vertical="center" wrapText="1"/>
    </xf>
    <xf numFmtId="166" fontId="43" fillId="33" borderId="21" xfId="0" applyNumberFormat="1" applyFont="1" applyFill="1" applyBorder="1" applyAlignment="1">
      <alignment horizontal="center" vertical="center" wrapText="1"/>
    </xf>
    <xf numFmtId="0" fontId="25" fillId="33" borderId="0" xfId="0" applyFont="1" applyFill="1" applyBorder="1" applyAlignment="1">
      <alignment horizontal="center" vertical="center" wrapText="1"/>
    </xf>
    <xf numFmtId="0" fontId="40" fillId="33" borderId="21" xfId="0" applyNumberFormat="1" applyFont="1" applyFill="1" applyBorder="1" applyAlignment="1">
      <alignment horizontal="center" vertical="center" wrapText="1"/>
    </xf>
    <xf numFmtId="0" fontId="27" fillId="33" borderId="21" xfId="0" applyNumberFormat="1" applyFont="1" applyFill="1" applyBorder="1" applyAlignment="1">
      <alignment horizontal="center" vertical="center" wrapText="1"/>
    </xf>
    <xf numFmtId="164" fontId="26" fillId="33" borderId="21" xfId="0" applyNumberFormat="1" applyFont="1" applyFill="1" applyBorder="1" applyAlignment="1">
      <alignment horizontal="center" vertical="center" wrapText="1" readingOrder="1"/>
    </xf>
    <xf numFmtId="164" fontId="26" fillId="33" borderId="21" xfId="0" applyNumberFormat="1" applyFont="1" applyFill="1" applyBorder="1" applyAlignment="1">
      <alignment horizontal="center" vertical="center"/>
    </xf>
    <xf numFmtId="164" fontId="26" fillId="33" borderId="21" xfId="0" applyNumberFormat="1" applyFont="1" applyFill="1" applyBorder="1" applyAlignment="1">
      <alignment vertical="center"/>
    </xf>
    <xf numFmtId="0" fontId="25" fillId="33" borderId="0" xfId="0" applyFont="1" applyFill="1" applyBorder="1" applyAlignment="1">
      <alignment horizontal="center" vertical="center"/>
    </xf>
    <xf numFmtId="0" fontId="40" fillId="33" borderId="21" xfId="0" applyNumberFormat="1" applyFont="1" applyFill="1" applyBorder="1" applyAlignment="1">
      <alignment horizontal="center" vertical="center"/>
    </xf>
    <xf numFmtId="164" fontId="42" fillId="33" borderId="21" xfId="0" applyNumberFormat="1" applyFont="1" applyFill="1" applyBorder="1" applyAlignment="1">
      <alignment horizontal="center" vertical="center" wrapText="1" readingOrder="1"/>
    </xf>
    <xf numFmtId="164" fontId="27" fillId="33" borderId="21" xfId="0" applyNumberFormat="1" applyFont="1" applyFill="1" applyBorder="1" applyAlignment="1">
      <alignment horizontal="left" vertical="top" wrapText="1" readingOrder="1"/>
    </xf>
    <xf numFmtId="164" fontId="26" fillId="33" borderId="21" xfId="0" applyNumberFormat="1" applyFont="1" applyFill="1" applyBorder="1" applyAlignment="1"/>
    <xf numFmtId="0" fontId="44" fillId="33" borderId="0" xfId="0" applyFont="1" applyFill="1" applyBorder="1"/>
    <xf numFmtId="164" fontId="40" fillId="33" borderId="21" xfId="0" applyNumberFormat="1" applyFont="1" applyFill="1" applyBorder="1" applyAlignment="1">
      <alignment horizontal="left" vertical="top" wrapText="1" readingOrder="1"/>
    </xf>
    <xf numFmtId="0" fontId="43" fillId="33" borderId="21" xfId="0" applyNumberFormat="1" applyFont="1" applyFill="1" applyBorder="1" applyAlignment="1">
      <alignment horizontal="center" vertical="center"/>
    </xf>
    <xf numFmtId="164" fontId="29" fillId="33" borderId="21" xfId="0" applyNumberFormat="1" applyFont="1" applyFill="1" applyBorder="1" applyAlignment="1">
      <alignment horizontal="center" vertical="center"/>
    </xf>
    <xf numFmtId="164" fontId="40" fillId="33" borderId="21" xfId="0" applyNumberFormat="1" applyFont="1" applyFill="1" applyBorder="1" applyAlignment="1">
      <alignment horizontal="center" vertical="center"/>
    </xf>
    <xf numFmtId="164" fontId="40" fillId="33" borderId="21" xfId="0" applyNumberFormat="1" applyFont="1" applyFill="1" applyBorder="1" applyAlignment="1">
      <alignment horizontal="center" vertical="center" wrapText="1"/>
    </xf>
    <xf numFmtId="164" fontId="19" fillId="33" borderId="21" xfId="0" applyNumberFormat="1" applyFont="1" applyFill="1" applyBorder="1" applyAlignment="1">
      <alignment vertical="center" wrapText="1"/>
    </xf>
    <xf numFmtId="165" fontId="25" fillId="33" borderId="0" xfId="0" applyNumberFormat="1" applyFont="1" applyFill="1" applyBorder="1"/>
    <xf numFmtId="164" fontId="39" fillId="33" borderId="21" xfId="0" applyNumberFormat="1" applyFont="1" applyFill="1" applyBorder="1" applyAlignment="1">
      <alignment horizontal="left" vertical="center" wrapText="1"/>
    </xf>
    <xf numFmtId="164" fontId="41" fillId="33" borderId="21" xfId="0" applyNumberFormat="1" applyFont="1" applyFill="1" applyBorder="1" applyAlignment="1">
      <alignment horizontal="left" vertical="top" wrapText="1" readingOrder="1"/>
    </xf>
    <xf numFmtId="164" fontId="40" fillId="33" borderId="21" xfId="0" applyNumberFormat="1" applyFont="1" applyFill="1" applyBorder="1" applyAlignment="1">
      <alignment vertical="center" wrapText="1" readingOrder="1"/>
    </xf>
    <xf numFmtId="164" fontId="26" fillId="33" borderId="21" xfId="0" applyNumberFormat="1" applyFont="1" applyFill="1" applyBorder="1" applyAlignment="1">
      <alignment horizontal="center" vertical="center" wrapText="1"/>
    </xf>
    <xf numFmtId="164" fontId="28" fillId="33" borderId="21" xfId="0" applyNumberFormat="1" applyFont="1" applyFill="1" applyBorder="1" applyAlignment="1">
      <alignment horizontal="center" vertical="center"/>
    </xf>
    <xf numFmtId="164" fontId="27" fillId="33" borderId="35" xfId="0" applyNumberFormat="1" applyFont="1" applyFill="1" applyBorder="1" applyAlignment="1">
      <alignment horizontal="left" vertical="top" wrapText="1" readingOrder="1"/>
    </xf>
    <xf numFmtId="164" fontId="19" fillId="33" borderId="35" xfId="0" applyNumberFormat="1" applyFont="1" applyFill="1" applyBorder="1" applyAlignment="1">
      <alignment horizontal="left" vertical="center" wrapText="1"/>
    </xf>
    <xf numFmtId="164" fontId="40" fillId="33" borderId="35" xfId="0" applyNumberFormat="1" applyFont="1" applyFill="1" applyBorder="1"/>
    <xf numFmtId="164" fontId="18" fillId="33" borderId="21" xfId="0" applyNumberFormat="1" applyFont="1" applyFill="1" applyBorder="1" applyAlignment="1">
      <alignment vertical="center" wrapText="1"/>
    </xf>
    <xf numFmtId="164" fontId="45" fillId="33" borderId="21" xfId="0" applyNumberFormat="1" applyFont="1" applyFill="1" applyBorder="1" applyAlignment="1">
      <alignment horizontal="center" vertical="center" wrapText="1" readingOrder="1"/>
    </xf>
    <xf numFmtId="164" fontId="46" fillId="33" borderId="21" xfId="0" applyNumberFormat="1" applyFont="1" applyFill="1" applyBorder="1" applyAlignment="1">
      <alignment horizontal="center" vertical="center" wrapText="1" readingOrder="1"/>
    </xf>
    <xf numFmtId="164" fontId="40" fillId="33" borderId="35" xfId="0" applyNumberFormat="1" applyFont="1" applyFill="1" applyBorder="1" applyAlignment="1">
      <alignment vertical="center" wrapText="1"/>
    </xf>
    <xf numFmtId="164" fontId="40" fillId="33" borderId="35" xfId="0" applyNumberFormat="1" applyFont="1" applyFill="1" applyBorder="1" applyAlignment="1">
      <alignment vertical="center"/>
    </xf>
    <xf numFmtId="164" fontId="39" fillId="33" borderId="21" xfId="0" applyNumberFormat="1" applyFont="1" applyFill="1" applyBorder="1" applyAlignment="1">
      <alignment vertical="center" wrapText="1"/>
    </xf>
    <xf numFmtId="164" fontId="27" fillId="33" borderId="21" xfId="0" applyNumberFormat="1" applyFont="1" applyFill="1" applyBorder="1" applyAlignment="1">
      <alignment horizontal="left" vertical="center" wrapText="1"/>
    </xf>
    <xf numFmtId="164" fontId="41" fillId="33" borderId="21" xfId="0" applyNumberFormat="1" applyFont="1" applyFill="1" applyBorder="1" applyAlignment="1">
      <alignment horizontal="left" vertical="top" wrapText="1"/>
    </xf>
    <xf numFmtId="164" fontId="27" fillId="33" borderId="21" xfId="0" applyNumberFormat="1" applyFont="1" applyFill="1" applyBorder="1" applyAlignment="1">
      <alignment horizontal="left" vertical="top" wrapText="1"/>
    </xf>
    <xf numFmtId="164" fontId="27" fillId="33" borderId="21" xfId="0" applyNumberFormat="1" applyFont="1" applyFill="1" applyBorder="1"/>
    <xf numFmtId="164" fontId="46" fillId="33" borderId="21" xfId="0" applyNumberFormat="1" applyFont="1" applyFill="1" applyBorder="1" applyAlignment="1">
      <alignment horizontal="center" vertical="center" wrapText="1"/>
    </xf>
    <xf numFmtId="0" fontId="40" fillId="33" borderId="21" xfId="0" applyNumberFormat="1" applyFont="1" applyFill="1" applyBorder="1" applyAlignment="1">
      <alignment horizontal="center" vertical="top"/>
    </xf>
    <xf numFmtId="0" fontId="40" fillId="33" borderId="0" xfId="0" applyNumberFormat="1" applyFont="1" applyFill="1" applyBorder="1" applyAlignment="1">
      <alignment horizontal="center" vertical="top"/>
    </xf>
    <xf numFmtId="0" fontId="47" fillId="33" borderId="0" xfId="0" applyNumberFormat="1" applyFont="1" applyFill="1" applyBorder="1" applyAlignment="1">
      <alignment horizontal="center" vertical="top"/>
    </xf>
    <xf numFmtId="0" fontId="40" fillId="34" borderId="21" xfId="0" applyNumberFormat="1" applyFont="1" applyFill="1" applyBorder="1" applyAlignment="1">
      <alignment horizontal="center" vertical="center"/>
    </xf>
    <xf numFmtId="164" fontId="19" fillId="34" borderId="21" xfId="0" applyNumberFormat="1" applyFont="1" applyFill="1" applyBorder="1" applyAlignment="1">
      <alignment vertical="center" wrapText="1"/>
    </xf>
    <xf numFmtId="164" fontId="40" fillId="34" borderId="21" xfId="0" applyNumberFormat="1" applyFont="1" applyFill="1" applyBorder="1" applyAlignment="1">
      <alignment horizontal="center" vertical="center"/>
    </xf>
    <xf numFmtId="164" fontId="40" fillId="34" borderId="21" xfId="0" applyNumberFormat="1" applyFont="1" applyFill="1" applyBorder="1" applyAlignment="1">
      <alignment horizontal="center" vertical="center" wrapText="1"/>
    </xf>
    <xf numFmtId="164" fontId="26" fillId="34" borderId="21" xfId="0" applyNumberFormat="1" applyFont="1" applyFill="1" applyBorder="1" applyAlignment="1">
      <alignment horizontal="center" vertical="center" wrapText="1"/>
    </xf>
    <xf numFmtId="0" fontId="25" fillId="34" borderId="0" xfId="0" applyFont="1" applyFill="1" applyBorder="1"/>
    <xf numFmtId="0" fontId="30" fillId="0" borderId="14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13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13" xfId="0" applyFont="1" applyBorder="1" applyAlignment="1">
      <alignment vertical="center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/>
    </xf>
    <xf numFmtId="0" fontId="22" fillId="33" borderId="16" xfId="0" applyFont="1" applyFill="1" applyBorder="1" applyAlignment="1">
      <alignment horizontal="center"/>
    </xf>
    <xf numFmtId="0" fontId="23" fillId="33" borderId="17" xfId="0" applyFont="1" applyFill="1" applyBorder="1" applyAlignment="1">
      <alignment horizontal="center"/>
    </xf>
    <xf numFmtId="0" fontId="23" fillId="33" borderId="18" xfId="0" applyFont="1" applyFill="1" applyBorder="1" applyAlignment="1">
      <alignment horizontal="center"/>
    </xf>
    <xf numFmtId="0" fontId="20" fillId="33" borderId="19" xfId="45" applyFont="1" applyFill="1" applyBorder="1" applyAlignment="1">
      <alignment horizontal="center" vertical="center"/>
    </xf>
    <xf numFmtId="4" fontId="19" fillId="33" borderId="22" xfId="44" applyNumberFormat="1" applyFont="1" applyFill="1" applyBorder="1" applyAlignment="1">
      <alignment horizontal="center" vertical="center" wrapText="1"/>
    </xf>
    <xf numFmtId="4" fontId="19" fillId="33" borderId="24" xfId="44" applyNumberFormat="1" applyFont="1" applyFill="1" applyBorder="1" applyAlignment="1">
      <alignment horizontal="center" vertical="center" wrapText="1"/>
    </xf>
    <xf numFmtId="4" fontId="19" fillId="33" borderId="23" xfId="44" applyNumberFormat="1" applyFont="1" applyFill="1" applyBorder="1" applyAlignment="1">
      <alignment horizontal="center" vertical="center" wrapText="1"/>
    </xf>
    <xf numFmtId="4" fontId="19" fillId="33" borderId="22" xfId="44" applyNumberFormat="1" applyFont="1" applyFill="1" applyBorder="1" applyAlignment="1">
      <alignment horizontal="center" vertical="center"/>
    </xf>
    <xf numFmtId="4" fontId="19" fillId="33" borderId="24" xfId="44" applyNumberFormat="1" applyFont="1" applyFill="1" applyBorder="1" applyAlignment="1">
      <alignment horizontal="center" vertical="center"/>
    </xf>
    <xf numFmtId="4" fontId="19" fillId="33" borderId="23" xfId="44" applyNumberFormat="1" applyFont="1" applyFill="1" applyBorder="1" applyAlignment="1">
      <alignment horizontal="center" vertical="center"/>
    </xf>
    <xf numFmtId="4" fontId="19" fillId="33" borderId="26" xfId="49" applyNumberFormat="1" applyFont="1" applyFill="1" applyBorder="1" applyAlignment="1">
      <alignment horizontal="center" vertical="center"/>
    </xf>
    <xf numFmtId="4" fontId="19" fillId="33" borderId="28" xfId="49" applyNumberFormat="1" applyFont="1" applyFill="1" applyBorder="1" applyAlignment="1">
      <alignment horizontal="center" vertical="center"/>
    </xf>
    <xf numFmtId="4" fontId="19" fillId="33" borderId="27" xfId="49" applyNumberFormat="1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center"/>
    </xf>
    <xf numFmtId="0" fontId="24" fillId="33" borderId="25" xfId="0" applyFont="1" applyFill="1" applyBorder="1" applyAlignment="1">
      <alignment horizontal="center"/>
    </xf>
    <xf numFmtId="0" fontId="25" fillId="33" borderId="13" xfId="0" applyFont="1" applyFill="1" applyBorder="1" applyAlignment="1">
      <alignment horizontal="center" vertical="justify"/>
    </xf>
    <xf numFmtId="0" fontId="25" fillId="33" borderId="30" xfId="0" applyFont="1" applyFill="1" applyBorder="1" applyAlignment="1">
      <alignment horizontal="center" vertical="justify"/>
    </xf>
    <xf numFmtId="0" fontId="18" fillId="33" borderId="22" xfId="48" applyFont="1" applyFill="1" applyBorder="1" applyAlignment="1">
      <alignment horizontal="center" vertical="center" wrapText="1"/>
    </xf>
    <xf numFmtId="0" fontId="18" fillId="33" borderId="24" xfId="48" applyFont="1" applyFill="1" applyBorder="1" applyAlignment="1">
      <alignment horizontal="center" vertical="center" wrapText="1"/>
    </xf>
    <xf numFmtId="0" fontId="18" fillId="33" borderId="23" xfId="48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/>
    </xf>
    <xf numFmtId="0" fontId="22" fillId="33" borderId="16" xfId="0" applyFont="1" applyFill="1" applyBorder="1" applyAlignment="1">
      <alignment horizontal="center" vertical="center"/>
    </xf>
    <xf numFmtId="0" fontId="23" fillId="33" borderId="17" xfId="0" applyFont="1" applyFill="1" applyBorder="1" applyAlignment="1">
      <alignment horizontal="center" wrapText="1"/>
    </xf>
    <xf numFmtId="0" fontId="23" fillId="33" borderId="18" xfId="0" applyFont="1" applyFill="1" applyBorder="1" applyAlignment="1">
      <alignment horizontal="center" wrapText="1"/>
    </xf>
    <xf numFmtId="4" fontId="19" fillId="33" borderId="22" xfId="49" applyNumberFormat="1" applyFont="1" applyFill="1" applyBorder="1" applyAlignment="1">
      <alignment horizontal="center" vertical="center" wrapText="1"/>
    </xf>
    <xf numFmtId="4" fontId="19" fillId="33" borderId="24" xfId="49" applyNumberFormat="1" applyFont="1" applyFill="1" applyBorder="1" applyAlignment="1">
      <alignment horizontal="center" vertical="center" wrapText="1"/>
    </xf>
    <xf numFmtId="4" fontId="19" fillId="33" borderId="23" xfId="49" applyNumberFormat="1" applyFont="1" applyFill="1" applyBorder="1" applyAlignment="1">
      <alignment horizontal="center" vertical="center" wrapText="1"/>
    </xf>
    <xf numFmtId="4" fontId="19" fillId="33" borderId="26" xfId="44" applyNumberFormat="1" applyFont="1" applyFill="1" applyBorder="1" applyAlignment="1">
      <alignment horizontal="center" vertical="center"/>
    </xf>
    <xf numFmtId="4" fontId="19" fillId="33" borderId="27" xfId="44" applyNumberFormat="1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 wrapText="1"/>
    </xf>
    <xf numFmtId="0" fontId="23" fillId="0" borderId="18" xfId="0" applyFont="1" applyBorder="1" applyAlignment="1">
      <alignment horizontal="center" wrapText="1"/>
    </xf>
    <xf numFmtId="0" fontId="20" fillId="0" borderId="10" xfId="45" applyFont="1" applyFill="1" applyBorder="1" applyAlignment="1">
      <alignment horizontal="center" vertical="center"/>
    </xf>
    <xf numFmtId="4" fontId="19" fillId="0" borderId="22" xfId="44" applyNumberFormat="1" applyFont="1" applyFill="1" applyBorder="1" applyAlignment="1">
      <alignment horizontal="center" vertical="center" wrapText="1"/>
    </xf>
    <xf numFmtId="4" fontId="19" fillId="0" borderId="24" xfId="44" applyNumberFormat="1" applyFont="1" applyFill="1" applyBorder="1" applyAlignment="1">
      <alignment horizontal="center" vertical="center" wrapText="1"/>
    </xf>
    <xf numFmtId="4" fontId="19" fillId="0" borderId="23" xfId="44" applyNumberFormat="1" applyFont="1" applyFill="1" applyBorder="1" applyAlignment="1">
      <alignment horizontal="center" vertical="center" wrapText="1"/>
    </xf>
    <xf numFmtId="4" fontId="19" fillId="0" borderId="26" xfId="49" applyNumberFormat="1" applyFont="1" applyFill="1" applyBorder="1" applyAlignment="1">
      <alignment horizontal="center" vertical="center"/>
    </xf>
    <xf numFmtId="4" fontId="19" fillId="0" borderId="28" xfId="49" applyNumberFormat="1" applyFont="1" applyFill="1" applyBorder="1" applyAlignment="1">
      <alignment horizontal="center" vertical="center"/>
    </xf>
    <xf numFmtId="4" fontId="19" fillId="0" borderId="27" xfId="49" applyNumberFormat="1" applyFont="1" applyFill="1" applyBorder="1" applyAlignment="1">
      <alignment horizontal="center" vertical="center"/>
    </xf>
    <xf numFmtId="4" fontId="19" fillId="0" borderId="26" xfId="44" applyNumberFormat="1" applyFont="1" applyFill="1" applyBorder="1" applyAlignment="1">
      <alignment horizontal="center" vertical="center"/>
    </xf>
    <xf numFmtId="4" fontId="19" fillId="0" borderId="27" xfId="44" applyNumberFormat="1" applyFont="1" applyFill="1" applyBorder="1" applyAlignment="1">
      <alignment horizontal="center" vertical="center"/>
    </xf>
    <xf numFmtId="49" fontId="26" fillId="33" borderId="20" xfId="0" applyNumberFormat="1" applyFont="1" applyFill="1" applyBorder="1" applyAlignment="1">
      <alignment horizontal="left" wrapText="1"/>
    </xf>
    <xf numFmtId="49" fontId="26" fillId="33" borderId="18" xfId="0" applyNumberFormat="1" applyFont="1" applyFill="1" applyBorder="1" applyAlignment="1">
      <alignment horizontal="left" wrapText="1"/>
    </xf>
    <xf numFmtId="164" fontId="27" fillId="33" borderId="33" xfId="0" applyNumberFormat="1" applyFont="1" applyFill="1" applyBorder="1" applyAlignment="1">
      <alignment horizontal="center" vertical="center"/>
    </xf>
    <xf numFmtId="164" fontId="27" fillId="33" borderId="34" xfId="0" applyNumberFormat="1" applyFont="1" applyFill="1" applyBorder="1" applyAlignment="1">
      <alignment horizontal="center" vertical="center"/>
    </xf>
    <xf numFmtId="0" fontId="25" fillId="33" borderId="0" xfId="0" applyFont="1" applyFill="1" applyBorder="1" applyAlignment="1">
      <alignment horizontal="center" wrapText="1"/>
    </xf>
    <xf numFmtId="0" fontId="40" fillId="33" borderId="13" xfId="0" applyFont="1" applyFill="1" applyBorder="1" applyAlignment="1">
      <alignment horizontal="center"/>
    </xf>
    <xf numFmtId="0" fontId="28" fillId="33" borderId="31" xfId="0" applyNumberFormat="1" applyFont="1" applyFill="1" applyBorder="1" applyAlignment="1">
      <alignment horizontal="center" vertical="center" wrapText="1"/>
    </xf>
    <xf numFmtId="0" fontId="28" fillId="33" borderId="32" xfId="0" applyNumberFormat="1" applyFont="1" applyFill="1" applyBorder="1" applyAlignment="1">
      <alignment horizontal="center" vertical="center" wrapText="1"/>
    </xf>
    <xf numFmtId="0" fontId="29" fillId="33" borderId="31" xfId="0" applyNumberFormat="1" applyFont="1" applyFill="1" applyBorder="1" applyAlignment="1">
      <alignment horizontal="center" vertical="center" wrapText="1"/>
    </xf>
    <xf numFmtId="0" fontId="29" fillId="33" borderId="32" xfId="0" applyNumberFormat="1" applyFont="1" applyFill="1" applyBorder="1" applyAlignment="1">
      <alignment horizontal="center" vertical="center" wrapText="1"/>
    </xf>
    <xf numFmtId="164" fontId="28" fillId="33" borderId="31" xfId="0" applyNumberFormat="1" applyFont="1" applyFill="1" applyBorder="1" applyAlignment="1">
      <alignment horizontal="center" vertical="center" wrapText="1" readingOrder="1"/>
    </xf>
    <xf numFmtId="164" fontId="28" fillId="33" borderId="32" xfId="0" applyNumberFormat="1" applyFont="1" applyFill="1" applyBorder="1" applyAlignment="1">
      <alignment horizontal="center" vertical="center" wrapText="1" readingOrder="1"/>
    </xf>
    <xf numFmtId="164" fontId="28" fillId="33" borderId="31" xfId="0" applyNumberFormat="1" applyFont="1" applyFill="1" applyBorder="1" applyAlignment="1">
      <alignment horizontal="center" vertical="center" wrapText="1"/>
    </xf>
    <xf numFmtId="164" fontId="28" fillId="33" borderId="32" xfId="0" applyNumberFormat="1" applyFont="1" applyFill="1" applyBorder="1" applyAlignment="1">
      <alignment horizontal="center" vertical="center" wrapText="1"/>
    </xf>
  </cellXfs>
  <cellStyles count="5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bckgrnd_900" xfId="42"/>
    <cellStyle name="cntr_arm10_Bord_900" xfId="43"/>
    <cellStyle name="cntr_arm10_BordGrey_900" xfId="44"/>
    <cellStyle name="cntr_arm10bld_900" xfId="45"/>
    <cellStyle name="cntrBtm_arm10bld_900" xfId="46"/>
    <cellStyle name="left_arm10_BordWW_900" xfId="47"/>
    <cellStyle name="left_arm10_GrBordWW_900" xfId="48"/>
    <cellStyle name="rgt_arm10_BordGrey_900" xfId="49"/>
    <cellStyle name="rgt_arm14_bld_900" xfId="50"/>
    <cellStyle name="rgt_arm14_Money_900" xfId="5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H16" sqref="H16:I16"/>
    </sheetView>
  </sheetViews>
  <sheetFormatPr defaultRowHeight="15" customHeight="1"/>
  <sheetData>
    <row r="1" spans="1:1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5" customHeight="1">
      <c r="A2" s="1"/>
      <c r="B2" s="1"/>
      <c r="C2" s="1"/>
      <c r="D2" s="1"/>
      <c r="E2" s="1"/>
      <c r="F2" s="1"/>
      <c r="G2" s="1"/>
      <c r="H2" s="108" t="s">
        <v>0</v>
      </c>
      <c r="I2" s="108"/>
      <c r="J2" s="108"/>
      <c r="K2" s="2"/>
    </row>
    <row r="3" spans="1:11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2"/>
    </row>
    <row r="5" spans="1:11" ht="15" customHeight="1">
      <c r="A5" s="1"/>
      <c r="B5" s="1"/>
      <c r="C5" s="1"/>
      <c r="D5" s="1"/>
      <c r="E5" s="1"/>
      <c r="F5" s="1"/>
      <c r="G5" s="1"/>
      <c r="H5" s="108" t="s">
        <v>1</v>
      </c>
      <c r="I5" s="108"/>
      <c r="J5" s="108"/>
      <c r="K5" s="2"/>
    </row>
    <row r="6" spans="1:11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2"/>
    </row>
    <row r="7" spans="1:11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2"/>
    </row>
    <row r="8" spans="1:11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2"/>
    </row>
    <row r="9" spans="1:11" ht="15" customHeight="1">
      <c r="A9" s="1"/>
      <c r="B9" s="1"/>
      <c r="C9" s="1"/>
      <c r="D9" s="1"/>
      <c r="E9" s="1"/>
      <c r="F9" s="1"/>
      <c r="G9" s="1"/>
      <c r="H9" s="1"/>
      <c r="I9" s="3"/>
      <c r="J9" s="1"/>
      <c r="K9" s="2"/>
    </row>
    <row r="10" spans="1:11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2"/>
    </row>
    <row r="11" spans="1:11" ht="1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2"/>
    </row>
    <row r="12" spans="1:11" ht="15" customHeight="1">
      <c r="A12" s="4"/>
      <c r="B12" s="109" t="s">
        <v>2</v>
      </c>
      <c r="C12" s="109"/>
      <c r="D12" s="109"/>
      <c r="E12" s="109"/>
      <c r="F12" s="5" t="s">
        <v>3</v>
      </c>
      <c r="G12" s="1"/>
      <c r="H12" s="1"/>
      <c r="I12" s="1"/>
      <c r="J12" s="1"/>
      <c r="K12" s="2"/>
    </row>
    <row r="13" spans="1:11" ht="15" customHeight="1">
      <c r="A13" s="1"/>
      <c r="B13" s="107" t="s">
        <v>4</v>
      </c>
      <c r="C13" s="107"/>
      <c r="D13" s="107"/>
      <c r="E13" s="107"/>
      <c r="F13" s="1"/>
      <c r="G13" s="1"/>
      <c r="H13" s="1"/>
      <c r="I13" s="1"/>
      <c r="J13" s="1"/>
      <c r="K13" s="2"/>
    </row>
    <row r="14" spans="1:11" ht="1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2"/>
    </row>
    <row r="15" spans="1:11" ht="15" customHeight="1">
      <c r="A15" s="4"/>
      <c r="B15" s="4"/>
      <c r="C15" s="4"/>
      <c r="D15" s="4"/>
      <c r="E15" s="4"/>
      <c r="F15" s="4"/>
      <c r="G15" s="4"/>
      <c r="H15" s="1"/>
      <c r="I15" s="1"/>
      <c r="J15" s="1"/>
      <c r="K15" s="2"/>
    </row>
    <row r="16" spans="1:11" ht="15" customHeight="1">
      <c r="A16" s="6"/>
      <c r="B16" s="6"/>
      <c r="C16" s="7" t="s">
        <v>5</v>
      </c>
      <c r="D16" s="6"/>
      <c r="E16" s="6"/>
      <c r="F16" s="6"/>
      <c r="G16" s="6"/>
      <c r="H16" s="5" t="s">
        <v>6</v>
      </c>
      <c r="I16" s="1"/>
      <c r="J16" s="1"/>
      <c r="K16" s="2"/>
    </row>
    <row r="17" spans="1:12" ht="15" customHeight="1">
      <c r="A17" s="107" t="s">
        <v>7</v>
      </c>
      <c r="B17" s="107"/>
      <c r="C17" s="107"/>
      <c r="D17" s="107"/>
      <c r="E17" s="107"/>
      <c r="F17" s="107"/>
      <c r="G17" s="107"/>
      <c r="H17" s="1"/>
      <c r="I17" s="1"/>
      <c r="J17" s="1"/>
      <c r="K17" s="2"/>
    </row>
    <row r="18" spans="1:12" ht="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2"/>
    </row>
    <row r="19" spans="1:12" ht="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2"/>
    </row>
    <row r="20" spans="1:12" ht="1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2"/>
    </row>
    <row r="21" spans="1:12" ht="1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2"/>
    </row>
    <row r="22" spans="1:12" ht="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2"/>
    </row>
    <row r="23" spans="1:12" ht="21" customHeight="1">
      <c r="A23" s="110" t="s">
        <v>8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12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2"/>
    </row>
    <row r="25" spans="1:12" ht="15" customHeight="1">
      <c r="A25" s="1"/>
      <c r="B25" s="1"/>
      <c r="C25" s="1"/>
      <c r="D25" s="5"/>
      <c r="E25" s="5"/>
      <c r="F25" s="1"/>
      <c r="G25" s="1"/>
      <c r="H25" s="1"/>
      <c r="I25" s="1"/>
      <c r="J25" s="1"/>
      <c r="K25" s="2"/>
    </row>
    <row r="26" spans="1:12" ht="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2"/>
    </row>
    <row r="27" spans="1:12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2"/>
    </row>
    <row r="28" spans="1:12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</row>
    <row r="29" spans="1:12" ht="15" customHeight="1">
      <c r="A29" s="108" t="s">
        <v>9</v>
      </c>
      <c r="B29" s="108"/>
      <c r="C29" s="108"/>
      <c r="D29" s="108"/>
      <c r="E29" s="108"/>
      <c r="F29" s="108"/>
      <c r="G29" s="108"/>
      <c r="H29" s="108"/>
      <c r="I29" s="108"/>
      <c r="J29" s="108"/>
      <c r="L29" s="2"/>
    </row>
    <row r="30" spans="1:12" ht="15" customHeight="1">
      <c r="A30" s="1"/>
      <c r="B30" s="1"/>
      <c r="C30" s="107" t="s">
        <v>10</v>
      </c>
      <c r="D30" s="107"/>
      <c r="E30" s="107"/>
      <c r="F30" s="107"/>
      <c r="G30" s="107"/>
      <c r="H30" s="107"/>
      <c r="I30" s="1"/>
      <c r="J30" s="1"/>
      <c r="K30" s="2"/>
    </row>
    <row r="31" spans="1:12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</row>
    <row r="32" spans="1:12" ht="15" customHeight="1">
      <c r="A32" s="111" t="s">
        <v>1001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ht="15" customHeight="1">
      <c r="A34" s="1"/>
      <c r="B34" s="1"/>
      <c r="C34" s="8"/>
      <c r="D34" s="1"/>
      <c r="E34" s="1"/>
      <c r="F34" s="1"/>
      <c r="G34" s="1"/>
      <c r="H34" s="1"/>
      <c r="I34" s="1"/>
      <c r="J34" s="1"/>
      <c r="K34" s="2"/>
    </row>
    <row r="35" spans="1:11" ht="15" customHeight="1">
      <c r="A35" s="1"/>
      <c r="B35" s="1"/>
      <c r="C35" s="1"/>
      <c r="D35" s="1"/>
      <c r="E35" s="9"/>
      <c r="F35" s="1"/>
      <c r="G35" s="1"/>
      <c r="H35" s="1"/>
      <c r="I35" s="1"/>
      <c r="J35" s="1"/>
      <c r="K35" s="2"/>
    </row>
    <row r="36" spans="1:11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</row>
    <row r="37" spans="1:11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</row>
    <row r="38" spans="1:11" ht="15" customHeight="1">
      <c r="A38" s="6"/>
      <c r="B38" s="112" t="s">
        <v>11</v>
      </c>
      <c r="C38" s="112"/>
      <c r="D38" s="112"/>
      <c r="E38" s="112"/>
      <c r="F38" s="112"/>
      <c r="G38" s="112"/>
      <c r="H38" s="112"/>
      <c r="I38" s="112"/>
      <c r="J38" s="112"/>
      <c r="K38" s="2"/>
    </row>
    <row r="39" spans="1:11" ht="15" customHeight="1">
      <c r="A39" s="107" t="s">
        <v>12</v>
      </c>
      <c r="B39" s="107"/>
      <c r="C39" s="107"/>
      <c r="D39" s="107"/>
      <c r="E39" s="107"/>
      <c r="F39" s="107"/>
      <c r="G39" s="107"/>
      <c r="H39" s="107"/>
      <c r="I39" s="107"/>
      <c r="J39" s="1"/>
      <c r="K39" s="2"/>
    </row>
    <row r="40" spans="1:11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</row>
    <row r="41" spans="1:11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</row>
    <row r="42" spans="1:11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</row>
    <row r="43" spans="1:11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</row>
    <row r="44" spans="1:11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</row>
    <row r="45" spans="1:11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</row>
    <row r="46" spans="1:11" ht="1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2"/>
    </row>
    <row r="47" spans="1:11" ht="15" customHeight="1">
      <c r="A47" s="1"/>
      <c r="B47" s="5" t="s">
        <v>13</v>
      </c>
      <c r="C47" s="1"/>
      <c r="D47" s="1"/>
      <c r="E47" s="1"/>
      <c r="F47" s="10" t="s">
        <v>14</v>
      </c>
      <c r="G47" s="6"/>
      <c r="H47" s="6"/>
      <c r="I47" s="6"/>
      <c r="J47" s="6"/>
      <c r="K47" s="2"/>
    </row>
    <row r="48" spans="1:11" ht="15" customHeight="1">
      <c r="A48" s="1"/>
      <c r="B48" s="1"/>
      <c r="C48" s="1"/>
      <c r="D48" s="1"/>
      <c r="E48" s="1"/>
      <c r="F48" s="107" t="s">
        <v>15</v>
      </c>
      <c r="G48" s="107"/>
      <c r="H48" s="107"/>
      <c r="I48" s="107"/>
      <c r="J48" s="107"/>
      <c r="K48" s="2"/>
    </row>
    <row r="49" spans="1:11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</row>
    <row r="50" spans="1:11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</row>
  </sheetData>
  <mergeCells count="12">
    <mergeCell ref="F48:J48"/>
    <mergeCell ref="H2:J2"/>
    <mergeCell ref="H5:J5"/>
    <mergeCell ref="B12:E12"/>
    <mergeCell ref="B13:E13"/>
    <mergeCell ref="A17:G17"/>
    <mergeCell ref="A23:K23"/>
    <mergeCell ref="A29:J29"/>
    <mergeCell ref="C30:H30"/>
    <mergeCell ref="B38:J38"/>
    <mergeCell ref="A39:I39"/>
    <mergeCell ref="A32:K3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zoomScaleNormal="100" zoomScaleSheetLayoutView="100" workbookViewId="0">
      <selection activeCell="G1" sqref="G1"/>
    </sheetView>
  </sheetViews>
  <sheetFormatPr defaultRowHeight="15" customHeight="1"/>
  <cols>
    <col min="1" max="1" width="6.140625" style="11" customWidth="1"/>
    <col min="2" max="2" width="49.42578125" style="11" customWidth="1"/>
    <col min="3" max="3" width="6.42578125" style="11" customWidth="1"/>
    <col min="4" max="4" width="15.42578125" style="11" customWidth="1"/>
    <col min="5" max="5" width="15" style="11" customWidth="1"/>
    <col min="6" max="6" width="13.5703125" style="11" customWidth="1"/>
    <col min="7" max="7" width="9.140625" style="11"/>
    <col min="8" max="8" width="10" style="11" bestFit="1" customWidth="1"/>
    <col min="9" max="16384" width="9.140625" style="11"/>
  </cols>
  <sheetData>
    <row r="1" spans="1:9" ht="65.25" customHeight="1">
      <c r="A1" s="12"/>
      <c r="B1" s="12"/>
      <c r="C1" s="12"/>
      <c r="D1" s="113" t="s">
        <v>1000</v>
      </c>
      <c r="E1" s="113"/>
      <c r="F1" s="114"/>
    </row>
    <row r="2" spans="1:9" ht="21.75" customHeight="1">
      <c r="A2" s="115" t="s">
        <v>16</v>
      </c>
      <c r="B2" s="115"/>
      <c r="C2" s="115"/>
      <c r="D2" s="115"/>
      <c r="E2" s="115"/>
      <c r="F2" s="116"/>
    </row>
    <row r="3" spans="1:9" ht="15" customHeight="1">
      <c r="A3" s="117" t="s">
        <v>17</v>
      </c>
      <c r="B3" s="117"/>
      <c r="C3" s="117"/>
      <c r="D3" s="117"/>
      <c r="E3" s="117"/>
      <c r="F3" s="118"/>
    </row>
    <row r="4" spans="1:9" ht="6.75" customHeight="1">
      <c r="A4" s="119"/>
      <c r="B4" s="119"/>
      <c r="C4" s="119"/>
      <c r="D4" s="119"/>
      <c r="E4" s="119"/>
      <c r="F4" s="119"/>
    </row>
    <row r="5" spans="1:9" ht="15" customHeight="1">
      <c r="A5" s="120" t="s">
        <v>18</v>
      </c>
      <c r="B5" s="123" t="s">
        <v>19</v>
      </c>
      <c r="C5" s="14"/>
      <c r="D5" s="126" t="s">
        <v>20</v>
      </c>
      <c r="E5" s="127"/>
      <c r="F5" s="128"/>
    </row>
    <row r="6" spans="1:9" ht="18" customHeight="1">
      <c r="A6" s="121"/>
      <c r="B6" s="124"/>
      <c r="C6" s="16" t="s">
        <v>21</v>
      </c>
      <c r="D6" s="13" t="s">
        <v>22</v>
      </c>
      <c r="E6" s="13"/>
      <c r="F6" s="13" t="s">
        <v>23</v>
      </c>
    </row>
    <row r="7" spans="1:9" ht="15" customHeight="1">
      <c r="A7" s="122"/>
      <c r="B7" s="125"/>
      <c r="C7" s="13"/>
      <c r="D7" s="13" t="s">
        <v>24</v>
      </c>
      <c r="E7" s="13" t="s">
        <v>25</v>
      </c>
      <c r="F7" s="13" t="s">
        <v>26</v>
      </c>
    </row>
    <row r="8" spans="1:9" ht="15" customHeight="1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</row>
    <row r="9" spans="1:9" ht="25.5" customHeight="1">
      <c r="A9" s="18">
        <v>1000</v>
      </c>
      <c r="B9" s="19" t="s">
        <v>27</v>
      </c>
      <c r="C9" s="18"/>
      <c r="D9" s="20">
        <f>SUM(D10,D46,D65)</f>
        <v>3079752.4999999995</v>
      </c>
      <c r="E9" s="20">
        <f>SUM(E10,E46,E65)</f>
        <v>3079752.4999999995</v>
      </c>
      <c r="F9" s="20">
        <f>SUM(F10,F46,F65)</f>
        <v>920000</v>
      </c>
      <c r="H9" s="21"/>
    </row>
    <row r="10" spans="1:9" ht="25.5" customHeight="1">
      <c r="A10" s="18">
        <v>1100</v>
      </c>
      <c r="B10" s="19" t="s">
        <v>28</v>
      </c>
      <c r="C10" s="18" t="s">
        <v>29</v>
      </c>
      <c r="D10" s="20">
        <f>SUM(D11,D15,D17,D37,D40)</f>
        <v>638525.79999999993</v>
      </c>
      <c r="E10" s="20">
        <f>SUM(E11,E15,E17,E37,E40)</f>
        <v>638525.79999999993</v>
      </c>
      <c r="F10" s="20" t="s">
        <v>30</v>
      </c>
    </row>
    <row r="11" spans="1:9" ht="25.5" customHeight="1">
      <c r="A11" s="18">
        <v>1110</v>
      </c>
      <c r="B11" s="19" t="s">
        <v>31</v>
      </c>
      <c r="C11" s="18" t="s">
        <v>32</v>
      </c>
      <c r="D11" s="20">
        <f>SUM(D12,D13,D14)</f>
        <v>202112.59999999998</v>
      </c>
      <c r="E11" s="20">
        <f>SUM(E12,E13,E14)</f>
        <v>202112.59999999998</v>
      </c>
      <c r="F11" s="20" t="s">
        <v>30</v>
      </c>
    </row>
    <row r="12" spans="1:9" ht="39.950000000000003" customHeight="1">
      <c r="A12" s="18">
        <v>1111</v>
      </c>
      <c r="B12" s="19" t="s">
        <v>33</v>
      </c>
      <c r="C12" s="18"/>
      <c r="D12" s="20">
        <f>SUM(E12,F12)</f>
        <v>9068.4</v>
      </c>
      <c r="E12" s="20">
        <v>9068.4</v>
      </c>
      <c r="F12" s="20" t="s">
        <v>30</v>
      </c>
    </row>
    <row r="13" spans="1:9" ht="25.5" customHeight="1">
      <c r="A13" s="18">
        <v>1112</v>
      </c>
      <c r="B13" s="19" t="s">
        <v>34</v>
      </c>
      <c r="C13" s="18"/>
      <c r="D13" s="20">
        <f>SUM(E13,F13)</f>
        <v>26724.9</v>
      </c>
      <c r="E13" s="20">
        <v>26724.9</v>
      </c>
      <c r="F13" s="20" t="s">
        <v>30</v>
      </c>
    </row>
    <row r="14" spans="1:9" ht="25.5" customHeight="1">
      <c r="A14" s="18">
        <v>1113</v>
      </c>
      <c r="B14" s="19" t="s">
        <v>35</v>
      </c>
      <c r="C14" s="18"/>
      <c r="D14" s="20">
        <f>SUM(E14,F14)</f>
        <v>166319.29999999999</v>
      </c>
      <c r="E14" s="20">
        <v>166319.29999999999</v>
      </c>
      <c r="F14" s="20" t="s">
        <v>30</v>
      </c>
      <c r="I14" s="22"/>
    </row>
    <row r="15" spans="1:9" ht="15" customHeight="1">
      <c r="A15" s="18">
        <v>1120</v>
      </c>
      <c r="B15" s="19" t="s">
        <v>36</v>
      </c>
      <c r="C15" s="18" t="s">
        <v>37</v>
      </c>
      <c r="D15" s="20">
        <f>SUM(D16)</f>
        <v>409673.8</v>
      </c>
      <c r="E15" s="20">
        <f>SUM(E16)</f>
        <v>409673.8</v>
      </c>
      <c r="F15" s="20" t="s">
        <v>30</v>
      </c>
    </row>
    <row r="16" spans="1:9" ht="25.5" customHeight="1">
      <c r="A16" s="18">
        <v>1121</v>
      </c>
      <c r="B16" s="19" t="s">
        <v>38</v>
      </c>
      <c r="C16" s="18"/>
      <c r="D16" s="20">
        <f>SUM(E16,F16)</f>
        <v>409673.8</v>
      </c>
      <c r="E16" s="20">
        <v>409673.8</v>
      </c>
      <c r="F16" s="20" t="s">
        <v>30</v>
      </c>
    </row>
    <row r="17" spans="1:6" ht="39.950000000000003" customHeight="1">
      <c r="A17" s="18">
        <v>1130</v>
      </c>
      <c r="B17" s="19" t="s">
        <v>39</v>
      </c>
      <c r="C17" s="18" t="s">
        <v>40</v>
      </c>
      <c r="D17" s="20">
        <f>SUM(D18:D36)</f>
        <v>11739.4</v>
      </c>
      <c r="E17" s="20">
        <f>SUM(E18:E36)</f>
        <v>11739.4</v>
      </c>
      <c r="F17" s="20" t="s">
        <v>30</v>
      </c>
    </row>
    <row r="18" spans="1:6" ht="39.950000000000003" customHeight="1">
      <c r="A18" s="18">
        <v>11301</v>
      </c>
      <c r="B18" s="19" t="s">
        <v>41</v>
      </c>
      <c r="C18" s="18"/>
      <c r="D18" s="20">
        <f t="shared" ref="D18:D36" si="0">SUM(E18,F18)</f>
        <v>900</v>
      </c>
      <c r="E18" s="20">
        <v>900</v>
      </c>
      <c r="F18" s="20" t="s">
        <v>30</v>
      </c>
    </row>
    <row r="19" spans="1:6" ht="67.5" customHeight="1">
      <c r="A19" s="18">
        <v>11302</v>
      </c>
      <c r="B19" s="19" t="s">
        <v>42</v>
      </c>
      <c r="C19" s="18"/>
      <c r="D19" s="20">
        <f t="shared" si="0"/>
        <v>50</v>
      </c>
      <c r="E19" s="20">
        <v>50</v>
      </c>
      <c r="F19" s="20" t="s">
        <v>30</v>
      </c>
    </row>
    <row r="20" spans="1:6" ht="39.950000000000003" customHeight="1">
      <c r="A20" s="18">
        <v>11303</v>
      </c>
      <c r="B20" s="19" t="s">
        <v>43</v>
      </c>
      <c r="C20" s="18"/>
      <c r="D20" s="20">
        <f t="shared" si="0"/>
        <v>10</v>
      </c>
      <c r="E20" s="20">
        <v>10</v>
      </c>
      <c r="F20" s="20" t="s">
        <v>30</v>
      </c>
    </row>
    <row r="21" spans="1:6" ht="78" customHeight="1">
      <c r="A21" s="18">
        <v>11304</v>
      </c>
      <c r="B21" s="19" t="s">
        <v>44</v>
      </c>
      <c r="C21" s="18"/>
      <c r="D21" s="20">
        <f t="shared" si="0"/>
        <v>2800</v>
      </c>
      <c r="E21" s="20">
        <v>2800</v>
      </c>
      <c r="F21" s="20" t="s">
        <v>30</v>
      </c>
    </row>
    <row r="22" spans="1:6" ht="79.5" customHeight="1">
      <c r="A22" s="18">
        <v>11305</v>
      </c>
      <c r="B22" s="19" t="s">
        <v>45</v>
      </c>
      <c r="C22" s="18"/>
      <c r="D22" s="20">
        <f t="shared" si="0"/>
        <v>80</v>
      </c>
      <c r="E22" s="20">
        <v>80</v>
      </c>
      <c r="F22" s="20" t="s">
        <v>30</v>
      </c>
    </row>
    <row r="23" spans="1:6" ht="52.5" customHeight="1">
      <c r="A23" s="18">
        <v>11306</v>
      </c>
      <c r="B23" s="19" t="s">
        <v>46</v>
      </c>
      <c r="C23" s="18"/>
      <c r="D23" s="20">
        <f t="shared" si="0"/>
        <v>250</v>
      </c>
      <c r="E23" s="20">
        <v>250</v>
      </c>
      <c r="F23" s="20" t="s">
        <v>30</v>
      </c>
    </row>
    <row r="24" spans="1:6" ht="39.950000000000003" customHeight="1">
      <c r="A24" s="18">
        <v>11307</v>
      </c>
      <c r="B24" s="19" t="s">
        <v>47</v>
      </c>
      <c r="C24" s="18"/>
      <c r="D24" s="20">
        <f t="shared" si="0"/>
        <v>3199.4</v>
      </c>
      <c r="E24" s="20">
        <v>3199.4</v>
      </c>
      <c r="F24" s="20" t="s">
        <v>30</v>
      </c>
    </row>
    <row r="25" spans="1:6" ht="66" customHeight="1">
      <c r="A25" s="18">
        <v>11308</v>
      </c>
      <c r="B25" s="19" t="s">
        <v>48</v>
      </c>
      <c r="C25" s="18"/>
      <c r="D25" s="20">
        <f t="shared" si="0"/>
        <v>50</v>
      </c>
      <c r="E25" s="20">
        <v>50</v>
      </c>
      <c r="F25" s="20" t="s">
        <v>30</v>
      </c>
    </row>
    <row r="26" spans="1:6" ht="66.75" customHeight="1">
      <c r="A26" s="18">
        <v>11309</v>
      </c>
      <c r="B26" s="19" t="s">
        <v>49</v>
      </c>
      <c r="C26" s="18"/>
      <c r="D26" s="20">
        <f t="shared" si="0"/>
        <v>0</v>
      </c>
      <c r="E26" s="20">
        <v>0</v>
      </c>
      <c r="F26" s="20" t="s">
        <v>30</v>
      </c>
    </row>
    <row r="27" spans="1:6" ht="39.950000000000003" customHeight="1">
      <c r="A27" s="18">
        <v>11310</v>
      </c>
      <c r="B27" s="19" t="s">
        <v>50</v>
      </c>
      <c r="C27" s="18"/>
      <c r="D27" s="20">
        <f t="shared" si="0"/>
        <v>368</v>
      </c>
      <c r="E27" s="20">
        <v>368</v>
      </c>
      <c r="F27" s="20" t="s">
        <v>30</v>
      </c>
    </row>
    <row r="28" spans="1:6" ht="39.950000000000003" customHeight="1">
      <c r="A28" s="18">
        <v>11311</v>
      </c>
      <c r="B28" s="19" t="s">
        <v>51</v>
      </c>
      <c r="C28" s="18"/>
      <c r="D28" s="20">
        <f t="shared" si="0"/>
        <v>0</v>
      </c>
      <c r="E28" s="20">
        <v>0</v>
      </c>
      <c r="F28" s="20" t="s">
        <v>30</v>
      </c>
    </row>
    <row r="29" spans="1:6" ht="81.75" customHeight="1">
      <c r="A29" s="18">
        <v>11312</v>
      </c>
      <c r="B29" s="19" t="s">
        <v>52</v>
      </c>
      <c r="C29" s="18"/>
      <c r="D29" s="20">
        <f t="shared" si="0"/>
        <v>3532</v>
      </c>
      <c r="E29" s="20">
        <v>3532</v>
      </c>
      <c r="F29" s="20" t="s">
        <v>30</v>
      </c>
    </row>
    <row r="30" spans="1:6" ht="76.5" customHeight="1">
      <c r="A30" s="18">
        <v>11313</v>
      </c>
      <c r="B30" s="19" t="s">
        <v>53</v>
      </c>
      <c r="C30" s="18"/>
      <c r="D30" s="20">
        <f t="shared" si="0"/>
        <v>0</v>
      </c>
      <c r="E30" s="20">
        <v>0</v>
      </c>
      <c r="F30" s="20" t="s">
        <v>30</v>
      </c>
    </row>
    <row r="31" spans="1:6" ht="54.75" customHeight="1">
      <c r="A31" s="18">
        <v>11314</v>
      </c>
      <c r="B31" s="19" t="s">
        <v>54</v>
      </c>
      <c r="C31" s="18"/>
      <c r="D31" s="20">
        <f t="shared" si="0"/>
        <v>0</v>
      </c>
      <c r="E31" s="20">
        <v>0</v>
      </c>
      <c r="F31" s="20" t="s">
        <v>30</v>
      </c>
    </row>
    <row r="32" spans="1:6" ht="54.75" customHeight="1">
      <c r="A32" s="18">
        <v>11315</v>
      </c>
      <c r="B32" s="19" t="s">
        <v>55</v>
      </c>
      <c r="C32" s="18"/>
      <c r="D32" s="20">
        <f t="shared" si="0"/>
        <v>500</v>
      </c>
      <c r="E32" s="20">
        <v>500</v>
      </c>
      <c r="F32" s="20" t="s">
        <v>30</v>
      </c>
    </row>
    <row r="33" spans="1:6" ht="39.950000000000003" customHeight="1">
      <c r="A33" s="18">
        <v>11316</v>
      </c>
      <c r="B33" s="19" t="s">
        <v>56</v>
      </c>
      <c r="C33" s="18"/>
      <c r="D33" s="20">
        <f t="shared" si="0"/>
        <v>0</v>
      </c>
      <c r="E33" s="20">
        <v>0</v>
      </c>
      <c r="F33" s="20" t="s">
        <v>30</v>
      </c>
    </row>
    <row r="34" spans="1:6" ht="39.950000000000003" customHeight="1">
      <c r="A34" s="18">
        <v>11317</v>
      </c>
      <c r="B34" s="19" t="s">
        <v>57</v>
      </c>
      <c r="C34" s="18"/>
      <c r="D34" s="20">
        <f t="shared" si="0"/>
        <v>0</v>
      </c>
      <c r="E34" s="20">
        <v>0</v>
      </c>
      <c r="F34" s="20" t="s">
        <v>30</v>
      </c>
    </row>
    <row r="35" spans="1:6" ht="39.950000000000003" customHeight="1">
      <c r="A35" s="18">
        <v>11318</v>
      </c>
      <c r="B35" s="19" t="s">
        <v>58</v>
      </c>
      <c r="C35" s="18"/>
      <c r="D35" s="20">
        <f t="shared" si="0"/>
        <v>0</v>
      </c>
      <c r="E35" s="20">
        <v>0</v>
      </c>
      <c r="F35" s="20" t="s">
        <v>30</v>
      </c>
    </row>
    <row r="36" spans="1:6" ht="15" customHeight="1">
      <c r="A36" s="18">
        <v>11319</v>
      </c>
      <c r="B36" s="19" t="s">
        <v>59</v>
      </c>
      <c r="C36" s="18"/>
      <c r="D36" s="20">
        <f t="shared" si="0"/>
        <v>0</v>
      </c>
      <c r="E36" s="20">
        <v>0</v>
      </c>
      <c r="F36" s="20" t="s">
        <v>30</v>
      </c>
    </row>
    <row r="37" spans="1:6" ht="25.5" customHeight="1">
      <c r="A37" s="18">
        <v>1140</v>
      </c>
      <c r="B37" s="19" t="s">
        <v>60</v>
      </c>
      <c r="C37" s="18" t="s">
        <v>61</v>
      </c>
      <c r="D37" s="20">
        <f>SUM(D38,D39)</f>
        <v>15000</v>
      </c>
      <c r="E37" s="20">
        <f>SUM(E38,E39)</f>
        <v>15000</v>
      </c>
      <c r="F37" s="20" t="s">
        <v>30</v>
      </c>
    </row>
    <row r="38" spans="1:6" ht="39.950000000000003" customHeight="1">
      <c r="A38" s="18">
        <v>1141</v>
      </c>
      <c r="B38" s="19" t="s">
        <v>62</v>
      </c>
      <c r="C38" s="18"/>
      <c r="D38" s="20">
        <f>SUM(E38,F38)</f>
        <v>7000</v>
      </c>
      <c r="E38" s="20">
        <v>7000</v>
      </c>
      <c r="F38" s="20" t="s">
        <v>30</v>
      </c>
    </row>
    <row r="39" spans="1:6" ht="39.950000000000003" customHeight="1">
      <c r="A39" s="18">
        <v>1142</v>
      </c>
      <c r="B39" s="19" t="s">
        <v>63</v>
      </c>
      <c r="C39" s="18"/>
      <c r="D39" s="20">
        <f>SUM(E39,F39)</f>
        <v>8000</v>
      </c>
      <c r="E39" s="20">
        <v>8000</v>
      </c>
      <c r="F39" s="20" t="s">
        <v>30</v>
      </c>
    </row>
    <row r="40" spans="1:6" ht="25.5" customHeight="1">
      <c r="A40" s="18">
        <v>1150</v>
      </c>
      <c r="B40" s="19" t="s">
        <v>64</v>
      </c>
      <c r="C40" s="18" t="s">
        <v>65</v>
      </c>
      <c r="D40" s="20">
        <f>SUM(D41,D45)</f>
        <v>0</v>
      </c>
      <c r="E40" s="20">
        <f>SUM(E41,E45)</f>
        <v>0</v>
      </c>
      <c r="F40" s="20" t="s">
        <v>30</v>
      </c>
    </row>
    <row r="41" spans="1:6" ht="39.950000000000003" customHeight="1">
      <c r="A41" s="18">
        <v>1151</v>
      </c>
      <c r="B41" s="19" t="s">
        <v>66</v>
      </c>
      <c r="C41" s="18"/>
      <c r="D41" s="20">
        <f>SUM(D42:D44)</f>
        <v>0</v>
      </c>
      <c r="E41" s="20">
        <f>SUM(E42:E44)</f>
        <v>0</v>
      </c>
      <c r="F41" s="20" t="s">
        <v>30</v>
      </c>
    </row>
    <row r="42" spans="1:6" ht="15" customHeight="1">
      <c r="A42" s="18">
        <v>1152</v>
      </c>
      <c r="B42" s="19" t="s">
        <v>67</v>
      </c>
      <c r="C42" s="18"/>
      <c r="D42" s="20">
        <f>SUM(E42,F42)</f>
        <v>0</v>
      </c>
      <c r="E42" s="20">
        <v>0</v>
      </c>
      <c r="F42" s="20" t="s">
        <v>30</v>
      </c>
    </row>
    <row r="43" spans="1:6" ht="15" customHeight="1">
      <c r="A43" s="18">
        <v>1153</v>
      </c>
      <c r="B43" s="19" t="s">
        <v>68</v>
      </c>
      <c r="C43" s="18"/>
      <c r="D43" s="20">
        <f>SUM(E43,F43)</f>
        <v>0</v>
      </c>
      <c r="E43" s="20">
        <v>0</v>
      </c>
      <c r="F43" s="20" t="s">
        <v>30</v>
      </c>
    </row>
    <row r="44" spans="1:6" ht="25.5" customHeight="1">
      <c r="A44" s="18">
        <v>1154</v>
      </c>
      <c r="B44" s="19" t="s">
        <v>69</v>
      </c>
      <c r="C44" s="18"/>
      <c r="D44" s="20">
        <f>SUM(E44,F44)</f>
        <v>0</v>
      </c>
      <c r="E44" s="20">
        <v>0</v>
      </c>
      <c r="F44" s="20" t="s">
        <v>30</v>
      </c>
    </row>
    <row r="45" spans="1:6" ht="66" customHeight="1">
      <c r="A45" s="18">
        <v>1155</v>
      </c>
      <c r="B45" s="19" t="s">
        <v>70</v>
      </c>
      <c r="C45" s="18"/>
      <c r="D45" s="20">
        <f>SUM(E45,F45)</f>
        <v>0</v>
      </c>
      <c r="E45" s="20">
        <v>0</v>
      </c>
      <c r="F45" s="20" t="s">
        <v>30</v>
      </c>
    </row>
    <row r="46" spans="1:6" ht="39.950000000000003" customHeight="1">
      <c r="A46" s="18">
        <v>1200</v>
      </c>
      <c r="B46" s="19" t="s">
        <v>71</v>
      </c>
      <c r="C46" s="18" t="s">
        <v>72</v>
      </c>
      <c r="D46" s="20">
        <f>SUM(D47,D49,D51,D53,D55,D62)</f>
        <v>2164226.4</v>
      </c>
      <c r="E46" s="20">
        <f>SUM(E47,E49,E51,E53,E55,E62)</f>
        <v>2164226.4</v>
      </c>
      <c r="F46" s="20">
        <f>SUM(F47,F49,F51,F53,F55,F62)</f>
        <v>0</v>
      </c>
    </row>
    <row r="47" spans="1:6" ht="39.950000000000003" customHeight="1">
      <c r="A47" s="18">
        <v>1210</v>
      </c>
      <c r="B47" s="19" t="s">
        <v>73</v>
      </c>
      <c r="C47" s="18" t="s">
        <v>74</v>
      </c>
      <c r="D47" s="20">
        <f>SUM(D48)</f>
        <v>0</v>
      </c>
      <c r="E47" s="20">
        <f>SUM(E48)</f>
        <v>0</v>
      </c>
      <c r="F47" s="20" t="s">
        <v>30</v>
      </c>
    </row>
    <row r="48" spans="1:6" ht="66.75" customHeight="1">
      <c r="A48" s="18">
        <v>1211</v>
      </c>
      <c r="B48" s="19" t="s">
        <v>75</v>
      </c>
      <c r="C48" s="18"/>
      <c r="D48" s="20">
        <f>SUM(E48,F48)</f>
        <v>0</v>
      </c>
      <c r="E48" s="20">
        <v>0</v>
      </c>
      <c r="F48" s="20" t="s">
        <v>30</v>
      </c>
    </row>
    <row r="49" spans="1:6" ht="25.5" customHeight="1">
      <c r="A49" s="18">
        <v>1220</v>
      </c>
      <c r="B49" s="19" t="s">
        <v>76</v>
      </c>
      <c r="C49" s="18" t="s">
        <v>77</v>
      </c>
      <c r="D49" s="20">
        <f>SUM(D50)</f>
        <v>0</v>
      </c>
      <c r="E49" s="20" t="s">
        <v>30</v>
      </c>
      <c r="F49" s="20">
        <f>SUM(F50)</f>
        <v>0</v>
      </c>
    </row>
    <row r="50" spans="1:6" ht="54.75" customHeight="1">
      <c r="A50" s="18">
        <v>1221</v>
      </c>
      <c r="B50" s="19" t="s">
        <v>78</v>
      </c>
      <c r="C50" s="18"/>
      <c r="D50" s="20">
        <f>SUM(E50,F50)</f>
        <v>0</v>
      </c>
      <c r="E50" s="20" t="s">
        <v>30</v>
      </c>
      <c r="F50" s="20">
        <v>0</v>
      </c>
    </row>
    <row r="51" spans="1:6" ht="39.950000000000003" customHeight="1">
      <c r="A51" s="18">
        <v>1230</v>
      </c>
      <c r="B51" s="19" t="s">
        <v>79</v>
      </c>
      <c r="C51" s="18" t="s">
        <v>80</v>
      </c>
      <c r="D51" s="20">
        <f>SUM(D52)</f>
        <v>0</v>
      </c>
      <c r="E51" s="20">
        <f>SUM(E52)</f>
        <v>0</v>
      </c>
      <c r="F51" s="20" t="s">
        <v>30</v>
      </c>
    </row>
    <row r="52" spans="1:6" ht="52.5" customHeight="1">
      <c r="A52" s="18">
        <v>1231</v>
      </c>
      <c r="B52" s="19" t="s">
        <v>81</v>
      </c>
      <c r="C52" s="18"/>
      <c r="D52" s="20">
        <f>SUM(E52,F52)</f>
        <v>0</v>
      </c>
      <c r="E52" s="20">
        <v>0</v>
      </c>
      <c r="F52" s="20" t="s">
        <v>30</v>
      </c>
    </row>
    <row r="53" spans="1:6" ht="39.950000000000003" customHeight="1">
      <c r="A53" s="18">
        <v>1240</v>
      </c>
      <c r="B53" s="19" t="s">
        <v>82</v>
      </c>
      <c r="C53" s="18" t="s">
        <v>83</v>
      </c>
      <c r="D53" s="20">
        <f>SUM(D54)</f>
        <v>0</v>
      </c>
      <c r="E53" s="20" t="s">
        <v>30</v>
      </c>
      <c r="F53" s="20">
        <f>SUM(F54)</f>
        <v>0</v>
      </c>
    </row>
    <row r="54" spans="1:6" ht="49.5" customHeight="1">
      <c r="A54" s="18">
        <v>1241</v>
      </c>
      <c r="B54" s="19" t="s">
        <v>84</v>
      </c>
      <c r="C54" s="18"/>
      <c r="D54" s="20">
        <f>SUM(E54,F54)</f>
        <v>0</v>
      </c>
      <c r="E54" s="20" t="s">
        <v>30</v>
      </c>
      <c r="F54" s="20"/>
    </row>
    <row r="55" spans="1:6" ht="39.950000000000003" customHeight="1">
      <c r="A55" s="18">
        <v>1250</v>
      </c>
      <c r="B55" s="19" t="s">
        <v>85</v>
      </c>
      <c r="C55" s="18" t="s">
        <v>86</v>
      </c>
      <c r="D55" s="20">
        <f>SUM(D56,D57,D60,D61)</f>
        <v>2164226.4</v>
      </c>
      <c r="E55" s="20">
        <f>SUM(E56,E57,E60,E61)</f>
        <v>2164226.4</v>
      </c>
      <c r="F55" s="20" t="s">
        <v>30</v>
      </c>
    </row>
    <row r="56" spans="1:6" ht="25.5" customHeight="1">
      <c r="A56" s="18">
        <v>1251</v>
      </c>
      <c r="B56" s="19" t="s">
        <v>87</v>
      </c>
      <c r="C56" s="18"/>
      <c r="D56" s="20">
        <f>SUM(E56,F56)</f>
        <v>2154421.5</v>
      </c>
      <c r="E56" s="20">
        <v>2154421.5</v>
      </c>
      <c r="F56" s="20" t="s">
        <v>30</v>
      </c>
    </row>
    <row r="57" spans="1:6" ht="25.5" customHeight="1">
      <c r="A57" s="18">
        <v>1252</v>
      </c>
      <c r="B57" s="19" t="s">
        <v>88</v>
      </c>
      <c r="C57" s="18"/>
      <c r="D57" s="20">
        <f>SUM(D58:D59)</f>
        <v>0</v>
      </c>
      <c r="E57" s="20">
        <f>SUM(E58:E59)</f>
        <v>0</v>
      </c>
      <c r="F57" s="20" t="s">
        <v>30</v>
      </c>
    </row>
    <row r="58" spans="1:6" ht="54" customHeight="1">
      <c r="A58" s="18">
        <v>1253</v>
      </c>
      <c r="B58" s="19" t="s">
        <v>89</v>
      </c>
      <c r="C58" s="18"/>
      <c r="D58" s="20">
        <f>SUM(E58,F58)</f>
        <v>0</v>
      </c>
      <c r="E58" s="20">
        <v>0</v>
      </c>
      <c r="F58" s="20" t="s">
        <v>30</v>
      </c>
    </row>
    <row r="59" spans="1:6" ht="15" customHeight="1">
      <c r="A59" s="18">
        <v>1254</v>
      </c>
      <c r="B59" s="19" t="s">
        <v>90</v>
      </c>
      <c r="C59" s="18"/>
      <c r="D59" s="20">
        <f>SUM(E59,F59)</f>
        <v>0</v>
      </c>
      <c r="E59" s="20">
        <v>0</v>
      </c>
      <c r="F59" s="20" t="s">
        <v>30</v>
      </c>
    </row>
    <row r="60" spans="1:6" ht="25.5" customHeight="1">
      <c r="A60" s="18">
        <v>1255</v>
      </c>
      <c r="B60" s="19" t="s">
        <v>91</v>
      </c>
      <c r="C60" s="18"/>
      <c r="D60" s="20">
        <f>SUM(E60,F60)</f>
        <v>9804.9</v>
      </c>
      <c r="E60" s="20">
        <v>9804.9</v>
      </c>
      <c r="F60" s="20" t="s">
        <v>30</v>
      </c>
    </row>
    <row r="61" spans="1:6" ht="39.950000000000003" customHeight="1">
      <c r="A61" s="18">
        <v>1256</v>
      </c>
      <c r="B61" s="19" t="s">
        <v>92</v>
      </c>
      <c r="C61" s="18"/>
      <c r="D61" s="20">
        <f>SUM(E61,F61)</f>
        <v>0</v>
      </c>
      <c r="E61" s="20">
        <v>0</v>
      </c>
      <c r="F61" s="20" t="s">
        <v>30</v>
      </c>
    </row>
    <row r="62" spans="1:6" ht="39.950000000000003" customHeight="1">
      <c r="A62" s="18">
        <v>1260</v>
      </c>
      <c r="B62" s="19" t="s">
        <v>93</v>
      </c>
      <c r="C62" s="18" t="s">
        <v>94</v>
      </c>
      <c r="D62" s="20">
        <f>SUM(D63,D64)</f>
        <v>0</v>
      </c>
      <c r="E62" s="20" t="s">
        <v>30</v>
      </c>
      <c r="F62" s="20">
        <f>SUM(F63,F64)</f>
        <v>0</v>
      </c>
    </row>
    <row r="63" spans="1:6" ht="39.950000000000003" customHeight="1">
      <c r="A63" s="18">
        <v>1261</v>
      </c>
      <c r="B63" s="19" t="s">
        <v>95</v>
      </c>
      <c r="C63" s="18"/>
      <c r="D63" s="20">
        <f>SUM(E63,F63)</f>
        <v>0</v>
      </c>
      <c r="E63" s="20" t="s">
        <v>30</v>
      </c>
      <c r="F63" s="20">
        <v>0</v>
      </c>
    </row>
    <row r="64" spans="1:6" ht="39.950000000000003" customHeight="1">
      <c r="A64" s="18">
        <v>1262</v>
      </c>
      <c r="B64" s="19" t="s">
        <v>96</v>
      </c>
      <c r="C64" s="18"/>
      <c r="D64" s="20">
        <f>SUM(E64,F64)</f>
        <v>0</v>
      </c>
      <c r="E64" s="20" t="s">
        <v>30</v>
      </c>
      <c r="F64" s="20">
        <v>0</v>
      </c>
    </row>
    <row r="65" spans="1:6" ht="39.950000000000003" customHeight="1">
      <c r="A65" s="18">
        <v>1300</v>
      </c>
      <c r="B65" s="19" t="s">
        <v>97</v>
      </c>
      <c r="C65" s="18" t="s">
        <v>98</v>
      </c>
      <c r="D65" s="20">
        <f>SUM(D66,D68,D70,D75,D79,D103,D106,D109,D112)</f>
        <v>277000.3</v>
      </c>
      <c r="E65" s="20">
        <f>SUM(E66,E68,E70,E75,E79,E103,E106,E109,E112)</f>
        <v>277000.3</v>
      </c>
      <c r="F65" s="20">
        <f>SUM(F66,F68,F70,F75,F79,F103,F106,F109,F112)</f>
        <v>920000</v>
      </c>
    </row>
    <row r="66" spans="1:6" ht="15" customHeight="1">
      <c r="A66" s="18">
        <v>1310</v>
      </c>
      <c r="B66" s="19" t="s">
        <v>99</v>
      </c>
      <c r="C66" s="18" t="s">
        <v>100</v>
      </c>
      <c r="D66" s="20">
        <f>SUM(D67)</f>
        <v>0</v>
      </c>
      <c r="E66" s="20" t="s">
        <v>30</v>
      </c>
      <c r="F66" s="20">
        <f>SUM(F67)</f>
        <v>0</v>
      </c>
    </row>
    <row r="67" spans="1:6" ht="39.950000000000003" customHeight="1">
      <c r="A67" s="18">
        <v>1311</v>
      </c>
      <c r="B67" s="19" t="s">
        <v>101</v>
      </c>
      <c r="C67" s="18"/>
      <c r="D67" s="20">
        <f>SUM(E67,F67)</f>
        <v>0</v>
      </c>
      <c r="E67" s="20" t="s">
        <v>30</v>
      </c>
      <c r="F67" s="20">
        <v>0</v>
      </c>
    </row>
    <row r="68" spans="1:6" ht="15" customHeight="1">
      <c r="A68" s="18">
        <v>1320</v>
      </c>
      <c r="B68" s="19" t="s">
        <v>102</v>
      </c>
      <c r="C68" s="18" t="s">
        <v>103</v>
      </c>
      <c r="D68" s="20">
        <f>SUM(D69)</f>
        <v>0</v>
      </c>
      <c r="E68" s="20">
        <f>SUM(E69)</f>
        <v>0</v>
      </c>
      <c r="F68" s="20" t="s">
        <v>30</v>
      </c>
    </row>
    <row r="69" spans="1:6" ht="39.950000000000003" customHeight="1">
      <c r="A69" s="18">
        <v>1321</v>
      </c>
      <c r="B69" s="19" t="s">
        <v>104</v>
      </c>
      <c r="C69" s="18"/>
      <c r="D69" s="20">
        <f>SUM(E69,F69)</f>
        <v>0</v>
      </c>
      <c r="E69" s="20">
        <v>0</v>
      </c>
      <c r="F69" s="20" t="s">
        <v>30</v>
      </c>
    </row>
    <row r="70" spans="1:6" ht="25.5" customHeight="1">
      <c r="A70" s="18">
        <v>1330</v>
      </c>
      <c r="B70" s="19" t="s">
        <v>105</v>
      </c>
      <c r="C70" s="18" t="s">
        <v>106</v>
      </c>
      <c r="D70" s="20">
        <f>SUM(D71:D74)</f>
        <v>57796.399999999994</v>
      </c>
      <c r="E70" s="20">
        <f>SUM(E71:E74)</f>
        <v>57796.399999999994</v>
      </c>
      <c r="F70" s="20" t="s">
        <v>30</v>
      </c>
    </row>
    <row r="71" spans="1:6" ht="25.5" customHeight="1">
      <c r="A71" s="18">
        <v>1331</v>
      </c>
      <c r="B71" s="19" t="s">
        <v>107</v>
      </c>
      <c r="C71" s="18"/>
      <c r="D71" s="20">
        <f>SUM(E71,F71)</f>
        <v>34547.699999999997</v>
      </c>
      <c r="E71" s="20">
        <v>34547.699999999997</v>
      </c>
      <c r="F71" s="20" t="s">
        <v>30</v>
      </c>
    </row>
    <row r="72" spans="1:6" ht="39.950000000000003" customHeight="1">
      <c r="A72" s="18">
        <v>1332</v>
      </c>
      <c r="B72" s="19" t="s">
        <v>108</v>
      </c>
      <c r="C72" s="18"/>
      <c r="D72" s="20">
        <f>SUM(E72,F72)</f>
        <v>6325</v>
      </c>
      <c r="E72" s="20">
        <v>6325</v>
      </c>
      <c r="F72" s="20" t="s">
        <v>30</v>
      </c>
    </row>
    <row r="73" spans="1:6" ht="55.5" customHeight="1">
      <c r="A73" s="18">
        <v>1333</v>
      </c>
      <c r="B73" s="19" t="s">
        <v>109</v>
      </c>
      <c r="C73" s="18"/>
      <c r="D73" s="20">
        <f>SUM(E73,F73)</f>
        <v>2626.7</v>
      </c>
      <c r="E73" s="20">
        <v>2626.7</v>
      </c>
      <c r="F73" s="20" t="s">
        <v>30</v>
      </c>
    </row>
    <row r="74" spans="1:6" ht="15" customHeight="1">
      <c r="A74" s="18">
        <v>1334</v>
      </c>
      <c r="B74" s="19" t="s">
        <v>110</v>
      </c>
      <c r="C74" s="18"/>
      <c r="D74" s="20">
        <f>SUM(E74,F74)</f>
        <v>14297</v>
      </c>
      <c r="E74" s="20">
        <v>14297</v>
      </c>
      <c r="F74" s="20" t="s">
        <v>30</v>
      </c>
    </row>
    <row r="75" spans="1:6" ht="39.950000000000003" customHeight="1">
      <c r="A75" s="18">
        <v>1340</v>
      </c>
      <c r="B75" s="19" t="s">
        <v>111</v>
      </c>
      <c r="C75" s="18" t="s">
        <v>112</v>
      </c>
      <c r="D75" s="20">
        <f>SUM(D76,D77,D78)</f>
        <v>4454.3999999999996</v>
      </c>
      <c r="E75" s="20">
        <f>SUM(E76,E77,E78)</f>
        <v>4454.3999999999996</v>
      </c>
      <c r="F75" s="20" t="s">
        <v>30</v>
      </c>
    </row>
    <row r="76" spans="1:6" ht="66" customHeight="1">
      <c r="A76" s="18">
        <v>1341</v>
      </c>
      <c r="B76" s="19" t="s">
        <v>113</v>
      </c>
      <c r="C76" s="18"/>
      <c r="D76" s="20">
        <f>SUM(E76,F76)</f>
        <v>0</v>
      </c>
      <c r="E76" s="20">
        <v>0</v>
      </c>
      <c r="F76" s="20" t="s">
        <v>30</v>
      </c>
    </row>
    <row r="77" spans="1:6" ht="52.5" customHeight="1">
      <c r="A77" s="18">
        <v>1342</v>
      </c>
      <c r="B77" s="19" t="s">
        <v>114</v>
      </c>
      <c r="C77" s="18"/>
      <c r="D77" s="20">
        <f>SUM(E77,F77)</f>
        <v>4454.3999999999996</v>
      </c>
      <c r="E77" s="20">
        <v>4454.3999999999996</v>
      </c>
      <c r="F77" s="20" t="s">
        <v>30</v>
      </c>
    </row>
    <row r="78" spans="1:6" ht="65.25" customHeight="1">
      <c r="A78" s="18">
        <v>1343</v>
      </c>
      <c r="B78" s="19" t="s">
        <v>115</v>
      </c>
      <c r="C78" s="18"/>
      <c r="D78" s="20">
        <f>SUM(E78,F78)</f>
        <v>0</v>
      </c>
      <c r="E78" s="20">
        <v>0</v>
      </c>
      <c r="F78" s="20" t="s">
        <v>30</v>
      </c>
    </row>
    <row r="79" spans="1:6" ht="25.5" customHeight="1">
      <c r="A79" s="18">
        <v>1350</v>
      </c>
      <c r="B79" s="19" t="s">
        <v>116</v>
      </c>
      <c r="C79" s="18" t="s">
        <v>117</v>
      </c>
      <c r="D79" s="20">
        <f>SUM(D80,D101,D102)</f>
        <v>211749.5</v>
      </c>
      <c r="E79" s="20">
        <f>SUM(E80,E101,E102)</f>
        <v>211749.5</v>
      </c>
      <c r="F79" s="20" t="s">
        <v>30</v>
      </c>
    </row>
    <row r="80" spans="1:6" ht="41.25" customHeight="1">
      <c r="A80" s="18">
        <v>1351</v>
      </c>
      <c r="B80" s="19" t="s">
        <v>118</v>
      </c>
      <c r="C80" s="18"/>
      <c r="D80" s="20">
        <f>SUM(D81:D100)</f>
        <v>203749.5</v>
      </c>
      <c r="E80" s="20">
        <f>SUM(E81:E100)</f>
        <v>203749.5</v>
      </c>
      <c r="F80" s="20" t="s">
        <v>30</v>
      </c>
    </row>
    <row r="81" spans="1:6" ht="64.5" customHeight="1">
      <c r="A81" s="18">
        <v>13501</v>
      </c>
      <c r="B81" s="19" t="s">
        <v>119</v>
      </c>
      <c r="C81" s="18"/>
      <c r="D81" s="20">
        <f t="shared" ref="D81:D102" si="1">SUM(E81,F81)</f>
        <v>0</v>
      </c>
      <c r="E81" s="20">
        <v>0</v>
      </c>
      <c r="F81" s="20" t="s">
        <v>30</v>
      </c>
    </row>
    <row r="82" spans="1:6" ht="78.75" customHeight="1">
      <c r="A82" s="18">
        <v>13502</v>
      </c>
      <c r="B82" s="19" t="s">
        <v>120</v>
      </c>
      <c r="C82" s="18"/>
      <c r="D82" s="20">
        <f t="shared" si="1"/>
        <v>0</v>
      </c>
      <c r="E82" s="20">
        <v>0</v>
      </c>
      <c r="F82" s="20" t="s">
        <v>30</v>
      </c>
    </row>
    <row r="83" spans="1:6" ht="50.25" customHeight="1">
      <c r="A83" s="18">
        <v>13503</v>
      </c>
      <c r="B83" s="19" t="s">
        <v>121</v>
      </c>
      <c r="C83" s="18"/>
      <c r="D83" s="20">
        <f t="shared" si="1"/>
        <v>200</v>
      </c>
      <c r="E83" s="20">
        <v>200</v>
      </c>
      <c r="F83" s="20" t="s">
        <v>30</v>
      </c>
    </row>
    <row r="84" spans="1:6" ht="65.25" customHeight="1">
      <c r="A84" s="18">
        <v>13504</v>
      </c>
      <c r="B84" s="19" t="s">
        <v>122</v>
      </c>
      <c r="C84" s="18"/>
      <c r="D84" s="20">
        <f t="shared" si="1"/>
        <v>0</v>
      </c>
      <c r="E84" s="20">
        <v>0</v>
      </c>
      <c r="F84" s="20" t="s">
        <v>30</v>
      </c>
    </row>
    <row r="85" spans="1:6" ht="25.5" customHeight="1">
      <c r="A85" s="18">
        <v>13505</v>
      </c>
      <c r="B85" s="19" t="s">
        <v>123</v>
      </c>
      <c r="C85" s="18"/>
      <c r="D85" s="20">
        <f t="shared" si="1"/>
        <v>3000</v>
      </c>
      <c r="E85" s="20">
        <v>3000</v>
      </c>
      <c r="F85" s="20" t="s">
        <v>30</v>
      </c>
    </row>
    <row r="86" spans="1:6" ht="31.5" customHeight="1">
      <c r="A86" s="18">
        <v>13506</v>
      </c>
      <c r="B86" s="19" t="s">
        <v>124</v>
      </c>
      <c r="C86" s="18"/>
      <c r="D86" s="20">
        <f t="shared" si="1"/>
        <v>0</v>
      </c>
      <c r="E86" s="20">
        <v>0</v>
      </c>
      <c r="F86" s="20" t="s">
        <v>30</v>
      </c>
    </row>
    <row r="87" spans="1:6" ht="39.950000000000003" customHeight="1">
      <c r="A87" s="18">
        <v>13507</v>
      </c>
      <c r="B87" s="19" t="s">
        <v>125</v>
      </c>
      <c r="C87" s="18"/>
      <c r="D87" s="20">
        <f t="shared" si="1"/>
        <v>74712</v>
      </c>
      <c r="E87" s="20">
        <v>74712</v>
      </c>
      <c r="F87" s="20" t="s">
        <v>30</v>
      </c>
    </row>
    <row r="88" spans="1:6" ht="81" customHeight="1">
      <c r="A88" s="18">
        <v>13508</v>
      </c>
      <c r="B88" s="19" t="s">
        <v>126</v>
      </c>
      <c r="C88" s="18"/>
      <c r="D88" s="20">
        <f t="shared" si="1"/>
        <v>0</v>
      </c>
      <c r="E88" s="20">
        <v>0</v>
      </c>
      <c r="F88" s="20" t="s">
        <v>30</v>
      </c>
    </row>
    <row r="89" spans="1:6" ht="15" customHeight="1">
      <c r="A89" s="18">
        <v>13509</v>
      </c>
      <c r="B89" s="19" t="s">
        <v>127</v>
      </c>
      <c r="C89" s="18"/>
      <c r="D89" s="20">
        <f t="shared" si="1"/>
        <v>0</v>
      </c>
      <c r="E89" s="20">
        <v>0</v>
      </c>
      <c r="F89" s="20" t="s">
        <v>30</v>
      </c>
    </row>
    <row r="90" spans="1:6" ht="51" customHeight="1">
      <c r="A90" s="18">
        <v>13510</v>
      </c>
      <c r="B90" s="19" t="s">
        <v>128</v>
      </c>
      <c r="C90" s="18"/>
      <c r="D90" s="20">
        <f t="shared" si="1"/>
        <v>3650</v>
      </c>
      <c r="E90" s="20">
        <v>3650</v>
      </c>
      <c r="F90" s="20" t="s">
        <v>30</v>
      </c>
    </row>
    <row r="91" spans="1:6" ht="39.950000000000003" customHeight="1">
      <c r="A91" s="18">
        <v>13511</v>
      </c>
      <c r="B91" s="19" t="s">
        <v>129</v>
      </c>
      <c r="C91" s="18"/>
      <c r="D91" s="20">
        <f t="shared" si="1"/>
        <v>0</v>
      </c>
      <c r="E91" s="20">
        <v>0</v>
      </c>
      <c r="F91" s="20" t="s">
        <v>30</v>
      </c>
    </row>
    <row r="92" spans="1:6" ht="49.5" customHeight="1">
      <c r="A92" s="18">
        <v>13512</v>
      </c>
      <c r="B92" s="19" t="s">
        <v>130</v>
      </c>
      <c r="C92" s="18"/>
      <c r="D92" s="20">
        <f t="shared" si="1"/>
        <v>0</v>
      </c>
      <c r="E92" s="20">
        <v>0</v>
      </c>
      <c r="F92" s="20" t="s">
        <v>30</v>
      </c>
    </row>
    <row r="93" spans="1:6" ht="25.5" customHeight="1">
      <c r="A93" s="18">
        <v>13513</v>
      </c>
      <c r="B93" s="19" t="s">
        <v>131</v>
      </c>
      <c r="C93" s="18"/>
      <c r="D93" s="20">
        <f t="shared" si="1"/>
        <v>63075</v>
      </c>
      <c r="E93" s="20">
        <v>63075</v>
      </c>
      <c r="F93" s="20" t="s">
        <v>30</v>
      </c>
    </row>
    <row r="94" spans="1:6" ht="52.5" customHeight="1">
      <c r="A94" s="18">
        <v>13514</v>
      </c>
      <c r="B94" s="19" t="s">
        <v>132</v>
      </c>
      <c r="C94" s="18"/>
      <c r="D94" s="20">
        <f t="shared" si="1"/>
        <v>59112.5</v>
      </c>
      <c r="E94" s="20">
        <v>59112.5</v>
      </c>
      <c r="F94" s="20" t="s">
        <v>30</v>
      </c>
    </row>
    <row r="95" spans="1:6" ht="79.5" customHeight="1">
      <c r="A95" s="18">
        <v>13515</v>
      </c>
      <c r="B95" s="19" t="s">
        <v>133</v>
      </c>
      <c r="C95" s="18"/>
      <c r="D95" s="20">
        <f t="shared" si="1"/>
        <v>0</v>
      </c>
      <c r="E95" s="20">
        <v>0</v>
      </c>
      <c r="F95" s="20" t="s">
        <v>30</v>
      </c>
    </row>
    <row r="96" spans="1:6" ht="50.25" customHeight="1">
      <c r="A96" s="18">
        <v>13516</v>
      </c>
      <c r="B96" s="19" t="s">
        <v>134</v>
      </c>
      <c r="C96" s="18"/>
      <c r="D96" s="20">
        <f t="shared" si="1"/>
        <v>0</v>
      </c>
      <c r="E96" s="20">
        <v>0</v>
      </c>
      <c r="F96" s="20" t="s">
        <v>30</v>
      </c>
    </row>
    <row r="97" spans="1:6" ht="77.25" customHeight="1">
      <c r="A97" s="18">
        <v>13517</v>
      </c>
      <c r="B97" s="19" t="s">
        <v>135</v>
      </c>
      <c r="C97" s="18"/>
      <c r="D97" s="20">
        <f t="shared" si="1"/>
        <v>0</v>
      </c>
      <c r="E97" s="20">
        <v>0</v>
      </c>
      <c r="F97" s="20" t="s">
        <v>30</v>
      </c>
    </row>
    <row r="98" spans="1:6" ht="25.5" customHeight="1">
      <c r="A98" s="18">
        <v>13518</v>
      </c>
      <c r="B98" s="19" t="s">
        <v>136</v>
      </c>
      <c r="C98" s="18"/>
      <c r="D98" s="20">
        <f t="shared" si="1"/>
        <v>0</v>
      </c>
      <c r="E98" s="20">
        <v>0</v>
      </c>
      <c r="F98" s="20" t="s">
        <v>30</v>
      </c>
    </row>
    <row r="99" spans="1:6" ht="25.5" customHeight="1">
      <c r="A99" s="18">
        <v>13519</v>
      </c>
      <c r="B99" s="19" t="s">
        <v>137</v>
      </c>
      <c r="C99" s="18"/>
      <c r="D99" s="20">
        <f t="shared" si="1"/>
        <v>0</v>
      </c>
      <c r="E99" s="20">
        <v>0</v>
      </c>
      <c r="F99" s="20" t="s">
        <v>30</v>
      </c>
    </row>
    <row r="100" spans="1:6" ht="15" customHeight="1">
      <c r="A100" s="18">
        <v>13520</v>
      </c>
      <c r="B100" s="19" t="s">
        <v>138</v>
      </c>
      <c r="C100" s="18"/>
      <c r="D100" s="20">
        <f t="shared" si="1"/>
        <v>0</v>
      </c>
      <c r="E100" s="20">
        <v>0</v>
      </c>
      <c r="F100" s="20" t="s">
        <v>30</v>
      </c>
    </row>
    <row r="101" spans="1:6" ht="39.950000000000003" customHeight="1">
      <c r="A101" s="18">
        <v>1352</v>
      </c>
      <c r="B101" s="19" t="s">
        <v>139</v>
      </c>
      <c r="C101" s="18"/>
      <c r="D101" s="20">
        <f t="shared" si="1"/>
        <v>8000</v>
      </c>
      <c r="E101" s="20">
        <v>8000</v>
      </c>
      <c r="F101" s="20" t="s">
        <v>30</v>
      </c>
    </row>
    <row r="102" spans="1:6" ht="25.5" customHeight="1">
      <c r="A102" s="18">
        <v>1353</v>
      </c>
      <c r="B102" s="19" t="s">
        <v>140</v>
      </c>
      <c r="C102" s="18"/>
      <c r="D102" s="20">
        <f t="shared" si="1"/>
        <v>0</v>
      </c>
      <c r="E102" s="20">
        <v>0</v>
      </c>
      <c r="F102" s="20" t="s">
        <v>30</v>
      </c>
    </row>
    <row r="103" spans="1:6" ht="25.5" customHeight="1">
      <c r="A103" s="18">
        <v>1360</v>
      </c>
      <c r="B103" s="19" t="s">
        <v>141</v>
      </c>
      <c r="C103" s="18" t="s">
        <v>142</v>
      </c>
      <c r="D103" s="20">
        <f>SUM(D104,D105)</f>
        <v>500</v>
      </c>
      <c r="E103" s="20">
        <f>SUM(E104,E105)</f>
        <v>500</v>
      </c>
      <c r="F103" s="20" t="s">
        <v>30</v>
      </c>
    </row>
    <row r="104" spans="1:6" ht="51" customHeight="1">
      <c r="A104" s="18">
        <v>1361</v>
      </c>
      <c r="B104" s="19" t="s">
        <v>143</v>
      </c>
      <c r="C104" s="18"/>
      <c r="D104" s="20">
        <f>SUM(E104,F104)</f>
        <v>500</v>
      </c>
      <c r="E104" s="20">
        <v>500</v>
      </c>
      <c r="F104" s="20" t="s">
        <v>30</v>
      </c>
    </row>
    <row r="105" spans="1:6" ht="39.950000000000003" customHeight="1">
      <c r="A105" s="18">
        <v>1362</v>
      </c>
      <c r="B105" s="19" t="s">
        <v>144</v>
      </c>
      <c r="C105" s="18"/>
      <c r="D105" s="20">
        <f>SUM(E105,F105)</f>
        <v>0</v>
      </c>
      <c r="E105" s="20">
        <v>0</v>
      </c>
      <c r="F105" s="20" t="s">
        <v>30</v>
      </c>
    </row>
    <row r="106" spans="1:6" ht="25.5" customHeight="1">
      <c r="A106" s="18">
        <v>1370</v>
      </c>
      <c r="B106" s="19" t="s">
        <v>145</v>
      </c>
      <c r="C106" s="18" t="s">
        <v>146</v>
      </c>
      <c r="D106" s="20">
        <f>SUM(D107,D108)</f>
        <v>0</v>
      </c>
      <c r="E106" s="20">
        <f>SUM(E107,E108)</f>
        <v>0</v>
      </c>
      <c r="F106" s="20" t="s">
        <v>30</v>
      </c>
    </row>
    <row r="107" spans="1:6" ht="66" customHeight="1">
      <c r="A107" s="18">
        <v>1371</v>
      </c>
      <c r="B107" s="19" t="s">
        <v>147</v>
      </c>
      <c r="C107" s="18"/>
      <c r="D107" s="20">
        <f>SUM(E107,F107)</f>
        <v>0</v>
      </c>
      <c r="E107" s="20">
        <v>0</v>
      </c>
      <c r="F107" s="20" t="s">
        <v>30</v>
      </c>
    </row>
    <row r="108" spans="1:6" ht="67.5" customHeight="1">
      <c r="A108" s="18">
        <v>1372</v>
      </c>
      <c r="B108" s="19" t="s">
        <v>148</v>
      </c>
      <c r="C108" s="18"/>
      <c r="D108" s="20">
        <f>SUM(E108,F108)</f>
        <v>0</v>
      </c>
      <c r="E108" s="20">
        <v>0</v>
      </c>
      <c r="F108" s="20" t="s">
        <v>30</v>
      </c>
    </row>
    <row r="109" spans="1:6" ht="25.5" customHeight="1">
      <c r="A109" s="18">
        <v>1380</v>
      </c>
      <c r="B109" s="19" t="s">
        <v>149</v>
      </c>
      <c r="C109" s="18" t="s">
        <v>150</v>
      </c>
      <c r="D109" s="20">
        <f>SUM(D110,D111)</f>
        <v>0</v>
      </c>
      <c r="E109" s="20" t="s">
        <v>30</v>
      </c>
      <c r="F109" s="20">
        <f>SUM(F110,F111)</f>
        <v>0</v>
      </c>
    </row>
    <row r="110" spans="1:6" ht="33.75" customHeight="1">
      <c r="A110" s="18">
        <v>1381</v>
      </c>
      <c r="B110" s="19" t="s">
        <v>151</v>
      </c>
      <c r="C110" s="18"/>
      <c r="D110" s="20">
        <f>SUM(E110,F110)</f>
        <v>0</v>
      </c>
      <c r="E110" s="20" t="s">
        <v>30</v>
      </c>
      <c r="F110" s="20">
        <v>0</v>
      </c>
    </row>
    <row r="111" spans="1:6" ht="30" customHeight="1">
      <c r="A111" s="18">
        <v>1382</v>
      </c>
      <c r="B111" s="19" t="s">
        <v>152</v>
      </c>
      <c r="C111" s="18"/>
      <c r="D111" s="20">
        <f>SUM(E111,F111)</f>
        <v>0</v>
      </c>
      <c r="E111" s="20" t="s">
        <v>30</v>
      </c>
      <c r="F111" s="20">
        <v>0</v>
      </c>
    </row>
    <row r="112" spans="1:6" ht="25.5" customHeight="1">
      <c r="A112" s="18">
        <v>1390</v>
      </c>
      <c r="B112" s="19" t="s">
        <v>153</v>
      </c>
      <c r="C112" s="18" t="s">
        <v>154</v>
      </c>
      <c r="D112" s="20">
        <f>SUM(D113,D115)</f>
        <v>2500</v>
      </c>
      <c r="E112" s="20">
        <f>SUM(E113:E115)</f>
        <v>2500</v>
      </c>
      <c r="F112" s="20">
        <f>SUM(F113:F115)</f>
        <v>920000</v>
      </c>
    </row>
    <row r="113" spans="1:6" ht="25.5" customHeight="1">
      <c r="A113" s="18">
        <v>1391</v>
      </c>
      <c r="B113" s="19" t="s">
        <v>155</v>
      </c>
      <c r="C113" s="18"/>
      <c r="D113" s="20">
        <f>SUM(E113,F113)</f>
        <v>0</v>
      </c>
      <c r="E113" s="20" t="s">
        <v>30</v>
      </c>
      <c r="F113" s="20">
        <v>0</v>
      </c>
    </row>
    <row r="114" spans="1:6" ht="25.5" customHeight="1">
      <c r="A114" s="18">
        <v>1392</v>
      </c>
      <c r="B114" s="19" t="s">
        <v>156</v>
      </c>
      <c r="C114" s="18"/>
      <c r="D114" s="20">
        <f>SUM(E114,F114)</f>
        <v>920000</v>
      </c>
      <c r="E114" s="20" t="s">
        <v>30</v>
      </c>
      <c r="F114" s="20">
        <v>920000</v>
      </c>
    </row>
    <row r="115" spans="1:6" ht="39.950000000000003" customHeight="1">
      <c r="A115" s="18">
        <v>1393</v>
      </c>
      <c r="B115" s="19" t="s">
        <v>157</v>
      </c>
      <c r="C115" s="18"/>
      <c r="D115" s="20">
        <f>SUM(E115,F115)</f>
        <v>2500</v>
      </c>
      <c r="E115" s="20">
        <v>2500</v>
      </c>
      <c r="F115" s="20">
        <v>0</v>
      </c>
    </row>
  </sheetData>
  <mergeCells count="7">
    <mergeCell ref="D1:F1"/>
    <mergeCell ref="A2:F2"/>
    <mergeCell ref="A3:F3"/>
    <mergeCell ref="A4:F4"/>
    <mergeCell ref="A5:A7"/>
    <mergeCell ref="B5:B7"/>
    <mergeCell ref="D5:F5"/>
  </mergeCells>
  <printOptions horizontalCentered="1" verticalCentered="1"/>
  <pageMargins left="7.874015748031496E-2" right="7.874015748031496E-2" top="7.874015748031496E-2" bottom="7.874015748031496E-2" header="0.70866141732283472" footer="0.70866141732283472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9"/>
  <sheetViews>
    <sheetView zoomScaleNormal="100" zoomScaleSheetLayoutView="100" workbookViewId="0">
      <selection activeCell="I2" sqref="I2"/>
    </sheetView>
  </sheetViews>
  <sheetFormatPr defaultRowHeight="15" customHeight="1"/>
  <cols>
    <col min="1" max="1" width="5.85546875" style="11" customWidth="1"/>
    <col min="2" max="2" width="42.140625" style="11" customWidth="1"/>
    <col min="3" max="3" width="4.85546875" style="11" customWidth="1"/>
    <col min="4" max="4" width="5.42578125" style="11" customWidth="1"/>
    <col min="5" max="5" width="5.5703125" style="11" customWidth="1"/>
    <col min="6" max="6" width="15.140625" style="11" customWidth="1"/>
    <col min="7" max="7" width="15" style="11" customWidth="1"/>
    <col min="8" max="8" width="14.140625" style="11" customWidth="1"/>
    <col min="9" max="9" width="19.7109375" style="23" customWidth="1"/>
    <col min="10" max="10" width="10.5703125" style="11" bestFit="1" customWidth="1"/>
    <col min="11" max="16384" width="9.140625" style="11"/>
  </cols>
  <sheetData>
    <row r="1" spans="1:10" ht="58.5" customHeight="1">
      <c r="A1" s="24"/>
      <c r="B1" s="24"/>
      <c r="C1" s="24"/>
      <c r="D1" s="113" t="s">
        <v>999</v>
      </c>
      <c r="E1" s="113"/>
      <c r="F1" s="113"/>
      <c r="G1" s="113"/>
      <c r="H1" s="114"/>
    </row>
    <row r="2" spans="1:10" ht="15" customHeight="1">
      <c r="A2" s="129" t="s">
        <v>158</v>
      </c>
      <c r="B2" s="129"/>
      <c r="C2" s="129"/>
      <c r="D2" s="129"/>
      <c r="E2" s="129"/>
      <c r="F2" s="129"/>
      <c r="G2" s="129"/>
      <c r="H2" s="130"/>
    </row>
    <row r="3" spans="1:10" ht="15" customHeight="1">
      <c r="A3" s="25"/>
      <c r="B3" s="25"/>
      <c r="C3" s="25"/>
      <c r="D3" s="25"/>
      <c r="E3" s="25"/>
      <c r="F3" s="25"/>
      <c r="G3" s="25"/>
      <c r="H3" s="25"/>
    </row>
    <row r="4" spans="1:10" ht="15" customHeight="1">
      <c r="A4" s="131" t="s">
        <v>159</v>
      </c>
      <c r="B4" s="131"/>
      <c r="C4" s="131"/>
      <c r="D4" s="131"/>
      <c r="E4" s="131"/>
      <c r="F4" s="131"/>
      <c r="G4" s="131"/>
      <c r="H4" s="132"/>
    </row>
    <row r="5" spans="1:10" ht="15" customHeight="1">
      <c r="A5" s="120" t="s">
        <v>18</v>
      </c>
      <c r="B5" s="133" t="s">
        <v>160</v>
      </c>
      <c r="C5" s="14"/>
      <c r="D5" s="15"/>
      <c r="E5" s="15"/>
      <c r="F5" s="126" t="s">
        <v>20</v>
      </c>
      <c r="G5" s="127"/>
      <c r="H5" s="128"/>
      <c r="I5" s="26"/>
    </row>
    <row r="6" spans="1:10" ht="22.5" customHeight="1">
      <c r="A6" s="121"/>
      <c r="B6" s="134"/>
      <c r="C6" s="13" t="s">
        <v>161</v>
      </c>
      <c r="D6" s="13" t="s">
        <v>162</v>
      </c>
      <c r="E6" s="13" t="s">
        <v>163</v>
      </c>
      <c r="F6" s="13" t="s">
        <v>22</v>
      </c>
      <c r="G6" s="13" t="s">
        <v>164</v>
      </c>
      <c r="H6" s="13"/>
      <c r="I6" s="26"/>
    </row>
    <row r="7" spans="1:10" ht="15" customHeight="1">
      <c r="A7" s="122"/>
      <c r="B7" s="135"/>
      <c r="C7" s="13"/>
      <c r="D7" s="13"/>
      <c r="E7" s="13"/>
      <c r="F7" s="13" t="s">
        <v>165</v>
      </c>
      <c r="G7" s="13" t="s">
        <v>166</v>
      </c>
      <c r="H7" s="13" t="s">
        <v>167</v>
      </c>
      <c r="I7" s="26"/>
    </row>
    <row r="8" spans="1:10" ht="15" customHeight="1">
      <c r="A8" s="2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</row>
    <row r="9" spans="1:10" ht="63.75">
      <c r="A9" s="18">
        <v>2000</v>
      </c>
      <c r="B9" s="19" t="s">
        <v>168</v>
      </c>
      <c r="C9" s="18" t="s">
        <v>30</v>
      </c>
      <c r="D9" s="18" t="s">
        <v>30</v>
      </c>
      <c r="E9" s="18" t="s">
        <v>30</v>
      </c>
      <c r="F9" s="20">
        <f>SUM(F10,F44,F61,F90,F143,F163,F183,F212,F242,F273,F305)</f>
        <v>3430383.1</v>
      </c>
      <c r="G9" s="20">
        <f>SUM(G10,G44,G61,G90,G143,G163,G183,G212,G242,G273,G305)</f>
        <v>3085232.7</v>
      </c>
      <c r="H9" s="20">
        <f>SUM(H10,H44,H61,H90,H143,H163,H183,H212,H242,H273,H305)</f>
        <v>1265150.3999999999</v>
      </c>
    </row>
    <row r="10" spans="1:10" ht="53.25" customHeight="1">
      <c r="A10" s="18">
        <v>2100</v>
      </c>
      <c r="B10" s="19" t="s">
        <v>169</v>
      </c>
      <c r="C10" s="18" t="s">
        <v>170</v>
      </c>
      <c r="D10" s="18" t="s">
        <v>171</v>
      </c>
      <c r="E10" s="18" t="s">
        <v>171</v>
      </c>
      <c r="F10" s="20">
        <f>SUM(F12,F17,F21,F26,F29,F32,F35,F38)</f>
        <v>740110.7</v>
      </c>
      <c r="G10" s="20">
        <f>SUM(G12,G17,G21,G26,G29,G32,G35,G38)</f>
        <v>553342.4</v>
      </c>
      <c r="H10" s="20">
        <f>SUM(H12,H17,H21,H26,H29,H32,H35,H38)</f>
        <v>186768.3</v>
      </c>
      <c r="J10" s="23"/>
    </row>
    <row r="11" spans="1:10" ht="15" customHeight="1">
      <c r="A11" s="18"/>
      <c r="B11" s="19" t="s">
        <v>172</v>
      </c>
      <c r="C11" s="18"/>
      <c r="D11" s="18"/>
      <c r="E11" s="18"/>
      <c r="F11" s="18"/>
      <c r="G11" s="18"/>
      <c r="H11" s="18"/>
    </row>
    <row r="12" spans="1:10" ht="45.75" customHeight="1">
      <c r="A12" s="18">
        <v>2110</v>
      </c>
      <c r="B12" s="19" t="s">
        <v>173</v>
      </c>
      <c r="C12" s="18" t="s">
        <v>170</v>
      </c>
      <c r="D12" s="18" t="s">
        <v>170</v>
      </c>
      <c r="E12" s="18" t="s">
        <v>171</v>
      </c>
      <c r="F12" s="20">
        <f>SUM(F14:F16)</f>
        <v>556679.6</v>
      </c>
      <c r="G12" s="20">
        <f>SUM(G14:G16)</f>
        <v>440429.6</v>
      </c>
      <c r="H12" s="20">
        <f>SUM(H14:H16)</f>
        <v>116250</v>
      </c>
    </row>
    <row r="13" spans="1:10" ht="15" customHeight="1">
      <c r="A13" s="18"/>
      <c r="B13" s="19" t="s">
        <v>174</v>
      </c>
      <c r="C13" s="18"/>
      <c r="D13" s="18"/>
      <c r="E13" s="18"/>
      <c r="F13" s="18"/>
      <c r="G13" s="18"/>
      <c r="H13" s="18"/>
    </row>
    <row r="14" spans="1:10" ht="25.5" customHeight="1">
      <c r="A14" s="18">
        <v>2111</v>
      </c>
      <c r="B14" s="19" t="s">
        <v>175</v>
      </c>
      <c r="C14" s="18" t="s">
        <v>170</v>
      </c>
      <c r="D14" s="18" t="s">
        <v>170</v>
      </c>
      <c r="E14" s="18" t="s">
        <v>170</v>
      </c>
      <c r="F14" s="20">
        <f>SUM(G14,H14)</f>
        <v>556679.6</v>
      </c>
      <c r="G14" s="20">
        <v>440429.6</v>
      </c>
      <c r="H14" s="20">
        <v>116250</v>
      </c>
    </row>
    <row r="15" spans="1:10" ht="25.5" customHeight="1">
      <c r="A15" s="18">
        <v>2112</v>
      </c>
      <c r="B15" s="19" t="s">
        <v>176</v>
      </c>
      <c r="C15" s="18" t="s">
        <v>170</v>
      </c>
      <c r="D15" s="18" t="s">
        <v>170</v>
      </c>
      <c r="E15" s="18" t="s">
        <v>177</v>
      </c>
      <c r="F15" s="20">
        <f>SUM(G15,H15)</f>
        <v>0</v>
      </c>
      <c r="G15" s="20">
        <v>0</v>
      </c>
      <c r="H15" s="20">
        <v>0</v>
      </c>
    </row>
    <row r="16" spans="1:10" ht="15" customHeight="1">
      <c r="A16" s="18">
        <v>2113</v>
      </c>
      <c r="B16" s="19" t="s">
        <v>178</v>
      </c>
      <c r="C16" s="18" t="s">
        <v>170</v>
      </c>
      <c r="D16" s="18" t="s">
        <v>170</v>
      </c>
      <c r="E16" s="18" t="s">
        <v>179</v>
      </c>
      <c r="F16" s="20">
        <f>SUM(G16,H16)</f>
        <v>0</v>
      </c>
      <c r="G16" s="20">
        <v>0</v>
      </c>
      <c r="H16" s="20">
        <v>0</v>
      </c>
    </row>
    <row r="17" spans="1:9" ht="15" customHeight="1">
      <c r="A17" s="18">
        <v>2120</v>
      </c>
      <c r="B17" s="19" t="s">
        <v>180</v>
      </c>
      <c r="C17" s="18" t="s">
        <v>170</v>
      </c>
      <c r="D17" s="18" t="s">
        <v>177</v>
      </c>
      <c r="E17" s="18" t="s">
        <v>171</v>
      </c>
      <c r="F17" s="20">
        <f>SUM(F19:F20)</f>
        <v>0</v>
      </c>
      <c r="G17" s="20">
        <f>SUM(G19:G20)</f>
        <v>0</v>
      </c>
      <c r="H17" s="20">
        <f>SUM(H19:H20)</f>
        <v>0</v>
      </c>
    </row>
    <row r="18" spans="1:9" ht="15" customHeight="1">
      <c r="A18" s="18"/>
      <c r="B18" s="19" t="s">
        <v>174</v>
      </c>
      <c r="C18" s="18"/>
      <c r="D18" s="18"/>
      <c r="E18" s="18"/>
      <c r="F18" s="18"/>
      <c r="G18" s="18"/>
      <c r="H18" s="18"/>
      <c r="I18" s="11"/>
    </row>
    <row r="19" spans="1:9" ht="15" customHeight="1">
      <c r="A19" s="18">
        <v>2121</v>
      </c>
      <c r="B19" s="19" t="s">
        <v>181</v>
      </c>
      <c r="C19" s="18" t="s">
        <v>170</v>
      </c>
      <c r="D19" s="18" t="s">
        <v>177</v>
      </c>
      <c r="E19" s="18" t="s">
        <v>170</v>
      </c>
      <c r="F19" s="20">
        <f>SUM(G19,H19)</f>
        <v>0</v>
      </c>
      <c r="G19" s="20">
        <v>0</v>
      </c>
      <c r="H19" s="20">
        <v>0</v>
      </c>
      <c r="I19" s="11"/>
    </row>
    <row r="20" spans="1:9" ht="25.5" customHeight="1">
      <c r="A20" s="18">
        <v>2122</v>
      </c>
      <c r="B20" s="19" t="s">
        <v>182</v>
      </c>
      <c r="C20" s="18" t="s">
        <v>170</v>
      </c>
      <c r="D20" s="18" t="s">
        <v>177</v>
      </c>
      <c r="E20" s="18" t="s">
        <v>177</v>
      </c>
      <c r="F20" s="20">
        <f>SUM(G20,H20)</f>
        <v>0</v>
      </c>
      <c r="G20" s="20">
        <v>0</v>
      </c>
      <c r="H20" s="20">
        <v>0</v>
      </c>
      <c r="I20" s="11"/>
    </row>
    <row r="21" spans="1:9" ht="15" customHeight="1">
      <c r="A21" s="18">
        <v>2130</v>
      </c>
      <c r="B21" s="19" t="s">
        <v>183</v>
      </c>
      <c r="C21" s="18" t="s">
        <v>170</v>
      </c>
      <c r="D21" s="18" t="s">
        <v>179</v>
      </c>
      <c r="E21" s="18" t="s">
        <v>171</v>
      </c>
      <c r="F21" s="20">
        <f>SUM(F23:F25)</f>
        <v>9162</v>
      </c>
      <c r="G21" s="20">
        <f>SUM(G23:G25)</f>
        <v>9162</v>
      </c>
      <c r="H21" s="20">
        <f>SUM(H23:H25)</f>
        <v>0</v>
      </c>
      <c r="I21" s="11"/>
    </row>
    <row r="22" spans="1:9" ht="15" customHeight="1">
      <c r="A22" s="18"/>
      <c r="B22" s="19" t="s">
        <v>174</v>
      </c>
      <c r="C22" s="18"/>
      <c r="D22" s="18"/>
      <c r="E22" s="18"/>
      <c r="F22" s="18"/>
      <c r="G22" s="18"/>
      <c r="H22" s="18"/>
      <c r="I22" s="11"/>
    </row>
    <row r="23" spans="1:9" ht="25.5" customHeight="1">
      <c r="A23" s="18">
        <v>2131</v>
      </c>
      <c r="B23" s="19" t="s">
        <v>184</v>
      </c>
      <c r="C23" s="18" t="s">
        <v>170</v>
      </c>
      <c r="D23" s="18" t="s">
        <v>179</v>
      </c>
      <c r="E23" s="18" t="s">
        <v>170</v>
      </c>
      <c r="F23" s="20">
        <f>SUM(G23,H23)</f>
        <v>0</v>
      </c>
      <c r="G23" s="20">
        <v>0</v>
      </c>
      <c r="H23" s="20">
        <v>0</v>
      </c>
      <c r="I23" s="11"/>
    </row>
    <row r="24" spans="1:9" ht="25.5" customHeight="1">
      <c r="A24" s="18">
        <v>2132</v>
      </c>
      <c r="B24" s="19" t="s">
        <v>185</v>
      </c>
      <c r="C24" s="18" t="s">
        <v>170</v>
      </c>
      <c r="D24" s="18" t="s">
        <v>179</v>
      </c>
      <c r="E24" s="18" t="s">
        <v>177</v>
      </c>
      <c r="F24" s="20">
        <f>SUM(G24,H24)</f>
        <v>0</v>
      </c>
      <c r="G24" s="20">
        <v>0</v>
      </c>
      <c r="H24" s="20">
        <v>0</v>
      </c>
      <c r="I24" s="11"/>
    </row>
    <row r="25" spans="1:9" ht="15" customHeight="1">
      <c r="A25" s="18">
        <v>2133</v>
      </c>
      <c r="B25" s="19" t="s">
        <v>186</v>
      </c>
      <c r="C25" s="18" t="s">
        <v>170</v>
      </c>
      <c r="D25" s="18" t="s">
        <v>179</v>
      </c>
      <c r="E25" s="18" t="s">
        <v>179</v>
      </c>
      <c r="F25" s="20">
        <f>SUM(G25,H25)</f>
        <v>9162</v>
      </c>
      <c r="G25" s="20">
        <v>9162</v>
      </c>
      <c r="H25" s="20">
        <v>0</v>
      </c>
      <c r="I25" s="11"/>
    </row>
    <row r="26" spans="1:9" ht="25.5" customHeight="1">
      <c r="A26" s="18">
        <v>2140</v>
      </c>
      <c r="B26" s="19" t="s">
        <v>187</v>
      </c>
      <c r="C26" s="18" t="s">
        <v>170</v>
      </c>
      <c r="D26" s="18" t="s">
        <v>188</v>
      </c>
      <c r="E26" s="18" t="s">
        <v>171</v>
      </c>
      <c r="F26" s="20">
        <f>SUM(F28)</f>
        <v>0</v>
      </c>
      <c r="G26" s="20">
        <f>SUM(G28)</f>
        <v>0</v>
      </c>
      <c r="H26" s="20">
        <f>SUM(H28)</f>
        <v>0</v>
      </c>
      <c r="I26" s="11"/>
    </row>
    <row r="27" spans="1:9" ht="15" customHeight="1">
      <c r="A27" s="18"/>
      <c r="B27" s="19" t="s">
        <v>174</v>
      </c>
      <c r="C27" s="18"/>
      <c r="D27" s="18"/>
      <c r="E27" s="18"/>
      <c r="F27" s="18"/>
      <c r="G27" s="18"/>
      <c r="H27" s="18"/>
      <c r="I27" s="11"/>
    </row>
    <row r="28" spans="1:9" ht="25.5" customHeight="1">
      <c r="A28" s="18">
        <v>2141</v>
      </c>
      <c r="B28" s="19" t="s">
        <v>189</v>
      </c>
      <c r="C28" s="18" t="s">
        <v>170</v>
      </c>
      <c r="D28" s="18" t="s">
        <v>188</v>
      </c>
      <c r="E28" s="18" t="s">
        <v>170</v>
      </c>
      <c r="F28" s="20">
        <f>SUM(G28,H28)</f>
        <v>0</v>
      </c>
      <c r="G28" s="20">
        <v>0</v>
      </c>
      <c r="H28" s="20">
        <v>0</v>
      </c>
      <c r="I28" s="11"/>
    </row>
    <row r="29" spans="1:9" ht="39.950000000000003" customHeight="1">
      <c r="A29" s="18">
        <v>2150</v>
      </c>
      <c r="B29" s="19" t="s">
        <v>190</v>
      </c>
      <c r="C29" s="18" t="s">
        <v>170</v>
      </c>
      <c r="D29" s="18" t="s">
        <v>191</v>
      </c>
      <c r="E29" s="18" t="s">
        <v>171</v>
      </c>
      <c r="F29" s="20">
        <f>SUM(F31)</f>
        <v>0</v>
      </c>
      <c r="G29" s="20">
        <f>SUM(G31)</f>
        <v>0</v>
      </c>
      <c r="H29" s="20">
        <f>SUM(H31)</f>
        <v>0</v>
      </c>
      <c r="I29" s="11"/>
    </row>
    <row r="30" spans="1:9" ht="15" customHeight="1">
      <c r="A30" s="18"/>
      <c r="B30" s="19" t="s">
        <v>174</v>
      </c>
      <c r="C30" s="18"/>
      <c r="D30" s="18"/>
      <c r="E30" s="18"/>
      <c r="F30" s="18"/>
      <c r="G30" s="18"/>
      <c r="H30" s="18"/>
      <c r="I30" s="11"/>
    </row>
    <row r="31" spans="1:9" ht="39.950000000000003" customHeight="1">
      <c r="A31" s="18">
        <v>2151</v>
      </c>
      <c r="B31" s="19" t="s">
        <v>192</v>
      </c>
      <c r="C31" s="18" t="s">
        <v>170</v>
      </c>
      <c r="D31" s="18" t="s">
        <v>191</v>
      </c>
      <c r="E31" s="18" t="s">
        <v>170</v>
      </c>
      <c r="F31" s="20">
        <f>SUM(G31,H31)</f>
        <v>0</v>
      </c>
      <c r="G31" s="20">
        <v>0</v>
      </c>
      <c r="H31" s="20">
        <v>0</v>
      </c>
      <c r="I31" s="11"/>
    </row>
    <row r="32" spans="1:9" ht="39.950000000000003" customHeight="1">
      <c r="A32" s="18">
        <v>2160</v>
      </c>
      <c r="B32" s="19" t="s">
        <v>193</v>
      </c>
      <c r="C32" s="18" t="s">
        <v>170</v>
      </c>
      <c r="D32" s="18" t="s">
        <v>194</v>
      </c>
      <c r="E32" s="18" t="s">
        <v>171</v>
      </c>
      <c r="F32" s="20">
        <f>SUM(F34)</f>
        <v>174269.1</v>
      </c>
      <c r="G32" s="20">
        <f>SUM(G34)</f>
        <v>103750.8</v>
      </c>
      <c r="H32" s="20">
        <f>SUM(H34)</f>
        <v>70518.3</v>
      </c>
      <c r="I32" s="11"/>
    </row>
    <row r="33" spans="1:9" ht="15" customHeight="1">
      <c r="A33" s="18"/>
      <c r="B33" s="19" t="s">
        <v>174</v>
      </c>
      <c r="C33" s="18"/>
      <c r="D33" s="18"/>
      <c r="E33" s="18"/>
      <c r="F33" s="18"/>
      <c r="G33" s="18"/>
      <c r="H33" s="18"/>
      <c r="I33" s="11"/>
    </row>
    <row r="34" spans="1:9" ht="25.5" customHeight="1">
      <c r="A34" s="18">
        <v>2161</v>
      </c>
      <c r="B34" s="19" t="s">
        <v>195</v>
      </c>
      <c r="C34" s="18" t="s">
        <v>170</v>
      </c>
      <c r="D34" s="18" t="s">
        <v>194</v>
      </c>
      <c r="E34" s="18" t="s">
        <v>170</v>
      </c>
      <c r="F34" s="20">
        <f>SUM(G34,H34)</f>
        <v>174269.1</v>
      </c>
      <c r="G34" s="20">
        <v>103750.8</v>
      </c>
      <c r="H34" s="20">
        <v>70518.3</v>
      </c>
      <c r="I34" s="11"/>
    </row>
    <row r="35" spans="1:9" ht="15" customHeight="1">
      <c r="A35" s="18">
        <v>2170</v>
      </c>
      <c r="B35" s="19" t="s">
        <v>196</v>
      </c>
      <c r="C35" s="18" t="s">
        <v>170</v>
      </c>
      <c r="D35" s="18" t="s">
        <v>197</v>
      </c>
      <c r="E35" s="18" t="s">
        <v>171</v>
      </c>
      <c r="F35" s="20">
        <f>SUM(F37)</f>
        <v>0</v>
      </c>
      <c r="G35" s="20">
        <f>SUM(G37)</f>
        <v>0</v>
      </c>
      <c r="H35" s="20">
        <f>SUM(H37)</f>
        <v>0</v>
      </c>
      <c r="I35" s="11"/>
    </row>
    <row r="36" spans="1:9" ht="15" customHeight="1">
      <c r="A36" s="18"/>
      <c r="B36" s="19" t="s">
        <v>174</v>
      </c>
      <c r="C36" s="18"/>
      <c r="D36" s="18"/>
      <c r="E36" s="18"/>
      <c r="F36" s="18"/>
      <c r="G36" s="18"/>
      <c r="H36" s="18"/>
      <c r="I36" s="11"/>
    </row>
    <row r="37" spans="1:9" ht="15" customHeight="1">
      <c r="A37" s="18">
        <v>2171</v>
      </c>
      <c r="B37" s="19" t="s">
        <v>196</v>
      </c>
      <c r="C37" s="18" t="s">
        <v>170</v>
      </c>
      <c r="D37" s="18" t="s">
        <v>197</v>
      </c>
      <c r="E37" s="18" t="s">
        <v>170</v>
      </c>
      <c r="F37" s="20">
        <f>SUM(G37,H37)</f>
        <v>0</v>
      </c>
      <c r="G37" s="20">
        <v>0</v>
      </c>
      <c r="H37" s="20">
        <v>0</v>
      </c>
      <c r="I37" s="11"/>
    </row>
    <row r="38" spans="1:9" ht="39.950000000000003" customHeight="1">
      <c r="A38" s="18">
        <v>2180</v>
      </c>
      <c r="B38" s="19" t="s">
        <v>198</v>
      </c>
      <c r="C38" s="18" t="s">
        <v>170</v>
      </c>
      <c r="D38" s="18" t="s">
        <v>199</v>
      </c>
      <c r="E38" s="18" t="s">
        <v>171</v>
      </c>
      <c r="F38" s="20">
        <f>SUM(F40)</f>
        <v>0</v>
      </c>
      <c r="G38" s="20">
        <f>SUM(G40)</f>
        <v>0</v>
      </c>
      <c r="H38" s="20">
        <f>SUM(H40)</f>
        <v>0</v>
      </c>
      <c r="I38" s="11"/>
    </row>
    <row r="39" spans="1:9" ht="15" customHeight="1">
      <c r="A39" s="18"/>
      <c r="B39" s="19" t="s">
        <v>174</v>
      </c>
      <c r="C39" s="18"/>
      <c r="D39" s="18"/>
      <c r="E39" s="18"/>
      <c r="F39" s="18"/>
      <c r="G39" s="18"/>
      <c r="H39" s="18"/>
      <c r="I39" s="11"/>
    </row>
    <row r="40" spans="1:9" ht="39.950000000000003" customHeight="1">
      <c r="A40" s="18">
        <v>2181</v>
      </c>
      <c r="B40" s="19" t="s">
        <v>198</v>
      </c>
      <c r="C40" s="18" t="s">
        <v>170</v>
      </c>
      <c r="D40" s="18" t="s">
        <v>199</v>
      </c>
      <c r="E40" s="18" t="s">
        <v>170</v>
      </c>
      <c r="F40" s="20">
        <f>SUM(F42:F43)</f>
        <v>0</v>
      </c>
      <c r="G40" s="20">
        <f>SUM(G42:G43)</f>
        <v>0</v>
      </c>
      <c r="H40" s="20">
        <f>SUM(H42:H43)</f>
        <v>0</v>
      </c>
      <c r="I40" s="11"/>
    </row>
    <row r="41" spans="1:9" ht="15" customHeight="1">
      <c r="A41" s="18"/>
      <c r="B41" s="19" t="s">
        <v>174</v>
      </c>
      <c r="C41" s="18"/>
      <c r="D41" s="18"/>
      <c r="E41" s="18"/>
      <c r="F41" s="18"/>
      <c r="G41" s="18"/>
      <c r="H41" s="18"/>
      <c r="I41" s="11"/>
    </row>
    <row r="42" spans="1:9" ht="15" customHeight="1">
      <c r="A42" s="18">
        <v>2182</v>
      </c>
      <c r="B42" s="19" t="s">
        <v>200</v>
      </c>
      <c r="C42" s="18" t="s">
        <v>170</v>
      </c>
      <c r="D42" s="18" t="s">
        <v>199</v>
      </c>
      <c r="E42" s="18" t="s">
        <v>170</v>
      </c>
      <c r="F42" s="20">
        <f>SUM(G42,H42)</f>
        <v>0</v>
      </c>
      <c r="G42" s="20">
        <v>0</v>
      </c>
      <c r="H42" s="20">
        <v>0</v>
      </c>
      <c r="I42" s="11"/>
    </row>
    <row r="43" spans="1:9" ht="25.5" customHeight="1">
      <c r="A43" s="18">
        <v>2183</v>
      </c>
      <c r="B43" s="19" t="s">
        <v>201</v>
      </c>
      <c r="C43" s="18" t="s">
        <v>170</v>
      </c>
      <c r="D43" s="18" t="s">
        <v>199</v>
      </c>
      <c r="E43" s="18" t="s">
        <v>170</v>
      </c>
      <c r="F43" s="20">
        <f>SUM(G43,H43)</f>
        <v>0</v>
      </c>
      <c r="G43" s="20">
        <v>0</v>
      </c>
      <c r="H43" s="20">
        <v>0</v>
      </c>
      <c r="I43" s="11"/>
    </row>
    <row r="44" spans="1:9" ht="25.5" customHeight="1">
      <c r="A44" s="18">
        <v>2200</v>
      </c>
      <c r="B44" s="19" t="s">
        <v>202</v>
      </c>
      <c r="C44" s="18" t="s">
        <v>177</v>
      </c>
      <c r="D44" s="18" t="s">
        <v>171</v>
      </c>
      <c r="E44" s="18" t="s">
        <v>171</v>
      </c>
      <c r="F44" s="20">
        <f>SUM(F46,F49,F52,F55,F58)</f>
        <v>2500</v>
      </c>
      <c r="G44" s="20">
        <f>SUM(G46,G49,G52,G55,G58)</f>
        <v>2500</v>
      </c>
      <c r="H44" s="20">
        <f>SUM(H46,H49,H52,H55,H58)</f>
        <v>0</v>
      </c>
    </row>
    <row r="45" spans="1:9" ht="15" customHeight="1">
      <c r="A45" s="18"/>
      <c r="B45" s="19" t="s">
        <v>172</v>
      </c>
      <c r="C45" s="18"/>
      <c r="D45" s="18"/>
      <c r="E45" s="18"/>
      <c r="F45" s="18"/>
      <c r="G45" s="18"/>
      <c r="H45" s="18"/>
      <c r="I45" s="11"/>
    </row>
    <row r="46" spans="1:9" ht="15" customHeight="1">
      <c r="A46" s="18">
        <v>2210</v>
      </c>
      <c r="B46" s="19" t="s">
        <v>203</v>
      </c>
      <c r="C46" s="18" t="s">
        <v>177</v>
      </c>
      <c r="D46" s="18" t="s">
        <v>170</v>
      </c>
      <c r="E46" s="18" t="s">
        <v>171</v>
      </c>
      <c r="F46" s="20">
        <f>SUM(F48)</f>
        <v>2500</v>
      </c>
      <c r="G46" s="20">
        <f>SUM(G48)</f>
        <v>2500</v>
      </c>
      <c r="H46" s="20">
        <f>SUM(H48)</f>
        <v>0</v>
      </c>
      <c r="I46" s="11"/>
    </row>
    <row r="47" spans="1:9" ht="15" customHeight="1">
      <c r="A47" s="18"/>
      <c r="B47" s="19" t="s">
        <v>174</v>
      </c>
      <c r="C47" s="18"/>
      <c r="D47" s="18"/>
      <c r="E47" s="18"/>
      <c r="F47" s="18"/>
      <c r="G47" s="18"/>
      <c r="H47" s="18"/>
      <c r="I47" s="11"/>
    </row>
    <row r="48" spans="1:9" ht="15" customHeight="1">
      <c r="A48" s="18">
        <v>2211</v>
      </c>
      <c r="B48" s="19" t="s">
        <v>204</v>
      </c>
      <c r="C48" s="18" t="s">
        <v>177</v>
      </c>
      <c r="D48" s="18" t="s">
        <v>170</v>
      </c>
      <c r="E48" s="18" t="s">
        <v>170</v>
      </c>
      <c r="F48" s="20">
        <f>SUM(G48,H48)</f>
        <v>2500</v>
      </c>
      <c r="G48" s="20">
        <v>2500</v>
      </c>
      <c r="H48" s="20">
        <v>0</v>
      </c>
      <c r="I48" s="11"/>
    </row>
    <row r="49" spans="1:9" ht="15" customHeight="1">
      <c r="A49" s="18">
        <v>2220</v>
      </c>
      <c r="B49" s="19" t="s">
        <v>205</v>
      </c>
      <c r="C49" s="18" t="s">
        <v>177</v>
      </c>
      <c r="D49" s="18" t="s">
        <v>177</v>
      </c>
      <c r="E49" s="18" t="s">
        <v>171</v>
      </c>
      <c r="F49" s="20">
        <f>SUM(F51)</f>
        <v>0</v>
      </c>
      <c r="G49" s="20">
        <f>SUM(G51)</f>
        <v>0</v>
      </c>
      <c r="H49" s="20">
        <f>SUM(H51)</f>
        <v>0</v>
      </c>
      <c r="I49" s="11"/>
    </row>
    <row r="50" spans="1:9" ht="15" customHeight="1">
      <c r="A50" s="18"/>
      <c r="B50" s="19" t="s">
        <v>174</v>
      </c>
      <c r="C50" s="18"/>
      <c r="D50" s="18"/>
      <c r="E50" s="18"/>
      <c r="F50" s="18"/>
      <c r="G50" s="18"/>
      <c r="H50" s="18"/>
      <c r="I50" s="11"/>
    </row>
    <row r="51" spans="1:9" ht="15" customHeight="1">
      <c r="A51" s="18">
        <v>2221</v>
      </c>
      <c r="B51" s="19" t="s">
        <v>206</v>
      </c>
      <c r="C51" s="18" t="s">
        <v>177</v>
      </c>
      <c r="D51" s="18" t="s">
        <v>177</v>
      </c>
      <c r="E51" s="18" t="s">
        <v>170</v>
      </c>
      <c r="F51" s="20">
        <f>SUM(G51,H51)</f>
        <v>0</v>
      </c>
      <c r="G51" s="20">
        <v>0</v>
      </c>
      <c r="H51" s="20">
        <v>0</v>
      </c>
      <c r="I51" s="11"/>
    </row>
    <row r="52" spans="1:9" ht="15" customHeight="1">
      <c r="A52" s="18">
        <v>2230</v>
      </c>
      <c r="B52" s="19" t="s">
        <v>207</v>
      </c>
      <c r="C52" s="18" t="s">
        <v>177</v>
      </c>
      <c r="D52" s="18" t="s">
        <v>179</v>
      </c>
      <c r="E52" s="18" t="s">
        <v>171</v>
      </c>
      <c r="F52" s="20">
        <f>SUM(F54)</f>
        <v>0</v>
      </c>
      <c r="G52" s="20">
        <f>SUM(G54)</f>
        <v>0</v>
      </c>
      <c r="H52" s="20">
        <f>SUM(H54)</f>
        <v>0</v>
      </c>
      <c r="I52" s="11"/>
    </row>
    <row r="53" spans="1:9" ht="15" customHeight="1">
      <c r="A53" s="18"/>
      <c r="B53" s="19" t="s">
        <v>174</v>
      </c>
      <c r="C53" s="18"/>
      <c r="D53" s="18"/>
      <c r="E53" s="18"/>
      <c r="F53" s="18"/>
      <c r="G53" s="18"/>
      <c r="H53" s="18"/>
      <c r="I53" s="11"/>
    </row>
    <row r="54" spans="1:9" ht="15" customHeight="1">
      <c r="A54" s="18">
        <v>2231</v>
      </c>
      <c r="B54" s="19" t="s">
        <v>208</v>
      </c>
      <c r="C54" s="18" t="s">
        <v>177</v>
      </c>
      <c r="D54" s="18" t="s">
        <v>179</v>
      </c>
      <c r="E54" s="18" t="s">
        <v>170</v>
      </c>
      <c r="F54" s="20">
        <f>SUM(G54,H54)</f>
        <v>0</v>
      </c>
      <c r="G54" s="20">
        <v>0</v>
      </c>
      <c r="H54" s="20">
        <v>0</v>
      </c>
      <c r="I54" s="11"/>
    </row>
    <row r="55" spans="1:9" ht="25.5" customHeight="1">
      <c r="A55" s="18">
        <v>2240</v>
      </c>
      <c r="B55" s="19" t="s">
        <v>209</v>
      </c>
      <c r="C55" s="18" t="s">
        <v>177</v>
      </c>
      <c r="D55" s="18" t="s">
        <v>188</v>
      </c>
      <c r="E55" s="18" t="s">
        <v>171</v>
      </c>
      <c r="F55" s="20">
        <f>SUM(F57)</f>
        <v>0</v>
      </c>
      <c r="G55" s="20">
        <f>SUM(G57)</f>
        <v>0</v>
      </c>
      <c r="H55" s="20">
        <f>SUM(H57)</f>
        <v>0</v>
      </c>
      <c r="I55" s="11"/>
    </row>
    <row r="56" spans="1:9" ht="15" customHeight="1">
      <c r="A56" s="18"/>
      <c r="B56" s="19" t="s">
        <v>174</v>
      </c>
      <c r="C56" s="18"/>
      <c r="D56" s="18"/>
      <c r="E56" s="18"/>
      <c r="F56" s="18"/>
      <c r="G56" s="18"/>
      <c r="H56" s="18"/>
      <c r="I56" s="11"/>
    </row>
    <row r="57" spans="1:9" ht="25.5" customHeight="1">
      <c r="A57" s="18">
        <v>2241</v>
      </c>
      <c r="B57" s="19" t="s">
        <v>209</v>
      </c>
      <c r="C57" s="18" t="s">
        <v>177</v>
      </c>
      <c r="D57" s="18" t="s">
        <v>188</v>
      </c>
      <c r="E57" s="18" t="s">
        <v>170</v>
      </c>
      <c r="F57" s="20">
        <f>SUM(G57,H57)</f>
        <v>0</v>
      </c>
      <c r="G57" s="20">
        <v>0</v>
      </c>
      <c r="H57" s="20">
        <v>0</v>
      </c>
      <c r="I57" s="11"/>
    </row>
    <row r="58" spans="1:9" ht="15" customHeight="1">
      <c r="A58" s="18">
        <v>2250</v>
      </c>
      <c r="B58" s="19" t="s">
        <v>210</v>
      </c>
      <c r="C58" s="18" t="s">
        <v>177</v>
      </c>
      <c r="D58" s="18" t="s">
        <v>191</v>
      </c>
      <c r="E58" s="18" t="s">
        <v>171</v>
      </c>
      <c r="F58" s="20">
        <f>SUM(F60)</f>
        <v>0</v>
      </c>
      <c r="G58" s="20">
        <f>SUM(G60)</f>
        <v>0</v>
      </c>
      <c r="H58" s="20">
        <f>SUM(H60)</f>
        <v>0</v>
      </c>
      <c r="I58" s="11"/>
    </row>
    <row r="59" spans="1:9" ht="15" customHeight="1">
      <c r="A59" s="18"/>
      <c r="B59" s="19" t="s">
        <v>174</v>
      </c>
      <c r="C59" s="18"/>
      <c r="D59" s="18"/>
      <c r="E59" s="18"/>
      <c r="F59" s="18"/>
      <c r="G59" s="18"/>
      <c r="H59" s="18"/>
      <c r="I59" s="11"/>
    </row>
    <row r="60" spans="1:9" ht="15" customHeight="1">
      <c r="A60" s="18">
        <v>2251</v>
      </c>
      <c r="B60" s="19" t="s">
        <v>210</v>
      </c>
      <c r="C60" s="18" t="s">
        <v>177</v>
      </c>
      <c r="D60" s="18" t="s">
        <v>191</v>
      </c>
      <c r="E60" s="18" t="s">
        <v>170</v>
      </c>
      <c r="F60" s="20">
        <f>SUM(G60,H60)</f>
        <v>0</v>
      </c>
      <c r="G60" s="20">
        <v>0</v>
      </c>
      <c r="H60" s="20">
        <v>0</v>
      </c>
      <c r="I60" s="11"/>
    </row>
    <row r="61" spans="1:9" ht="39.950000000000003" customHeight="1">
      <c r="A61" s="18">
        <v>2300</v>
      </c>
      <c r="B61" s="19" t="s">
        <v>211</v>
      </c>
      <c r="C61" s="18" t="s">
        <v>179</v>
      </c>
      <c r="D61" s="18" t="s">
        <v>171</v>
      </c>
      <c r="E61" s="18" t="s">
        <v>171</v>
      </c>
      <c r="F61" s="20">
        <f>SUM(F63,F68,F71,F75,F78,F81,F84,F87)</f>
        <v>0</v>
      </c>
      <c r="G61" s="20">
        <f>SUM(G63,G68,G71,G75,G78,G81,G84,G87)</f>
        <v>0</v>
      </c>
      <c r="H61" s="20">
        <f>SUM(H63,H68,H71,H75,H78,H81,H84,H87)</f>
        <v>0</v>
      </c>
      <c r="I61" s="11"/>
    </row>
    <row r="62" spans="1:9" ht="15" customHeight="1">
      <c r="A62" s="18"/>
      <c r="B62" s="19" t="s">
        <v>172</v>
      </c>
      <c r="C62" s="18"/>
      <c r="D62" s="18"/>
      <c r="E62" s="18"/>
      <c r="F62" s="18"/>
      <c r="G62" s="18"/>
      <c r="H62" s="18"/>
      <c r="I62" s="11"/>
    </row>
    <row r="63" spans="1:9" ht="15" customHeight="1">
      <c r="A63" s="18">
        <v>2310</v>
      </c>
      <c r="B63" s="19" t="s">
        <v>212</v>
      </c>
      <c r="C63" s="18" t="s">
        <v>179</v>
      </c>
      <c r="D63" s="18" t="s">
        <v>170</v>
      </c>
      <c r="E63" s="18" t="s">
        <v>171</v>
      </c>
      <c r="F63" s="20">
        <f>SUM(F65:F67)</f>
        <v>0</v>
      </c>
      <c r="G63" s="20">
        <f>SUM(G65:G67)</f>
        <v>0</v>
      </c>
      <c r="H63" s="20">
        <f>SUM(H65:H67)</f>
        <v>0</v>
      </c>
      <c r="I63" s="11"/>
    </row>
    <row r="64" spans="1:9" ht="15" customHeight="1">
      <c r="A64" s="18"/>
      <c r="B64" s="19" t="s">
        <v>174</v>
      </c>
      <c r="C64" s="18"/>
      <c r="D64" s="18"/>
      <c r="E64" s="18"/>
      <c r="F64" s="18"/>
      <c r="G64" s="18"/>
      <c r="H64" s="18"/>
      <c r="I64" s="11"/>
    </row>
    <row r="65" spans="1:9" ht="15" customHeight="1">
      <c r="A65" s="18">
        <v>2311</v>
      </c>
      <c r="B65" s="19" t="s">
        <v>213</v>
      </c>
      <c r="C65" s="18" t="s">
        <v>179</v>
      </c>
      <c r="D65" s="18" t="s">
        <v>170</v>
      </c>
      <c r="E65" s="18" t="s">
        <v>170</v>
      </c>
      <c r="F65" s="20">
        <f>SUM(G65,H65)</f>
        <v>0</v>
      </c>
      <c r="G65" s="20">
        <v>0</v>
      </c>
      <c r="H65" s="20">
        <v>0</v>
      </c>
      <c r="I65" s="11"/>
    </row>
    <row r="66" spans="1:9" ht="15" customHeight="1">
      <c r="A66" s="18">
        <v>2312</v>
      </c>
      <c r="B66" s="19" t="s">
        <v>214</v>
      </c>
      <c r="C66" s="18" t="s">
        <v>179</v>
      </c>
      <c r="D66" s="18" t="s">
        <v>170</v>
      </c>
      <c r="E66" s="18" t="s">
        <v>177</v>
      </c>
      <c r="F66" s="20">
        <f>SUM(G66,H66)</f>
        <v>0</v>
      </c>
      <c r="G66" s="20">
        <v>0</v>
      </c>
      <c r="H66" s="20">
        <v>0</v>
      </c>
      <c r="I66" s="11"/>
    </row>
    <row r="67" spans="1:9" ht="15" customHeight="1">
      <c r="A67" s="18">
        <v>2313</v>
      </c>
      <c r="B67" s="19" t="s">
        <v>215</v>
      </c>
      <c r="C67" s="18" t="s">
        <v>179</v>
      </c>
      <c r="D67" s="18" t="s">
        <v>170</v>
      </c>
      <c r="E67" s="18" t="s">
        <v>179</v>
      </c>
      <c r="F67" s="20">
        <f>SUM(G67,H67)</f>
        <v>0</v>
      </c>
      <c r="G67" s="20">
        <v>0</v>
      </c>
      <c r="H67" s="20">
        <v>0</v>
      </c>
      <c r="I67" s="11"/>
    </row>
    <row r="68" spans="1:9" ht="15" customHeight="1">
      <c r="A68" s="18">
        <v>2320</v>
      </c>
      <c r="B68" s="19" t="s">
        <v>216</v>
      </c>
      <c r="C68" s="18" t="s">
        <v>179</v>
      </c>
      <c r="D68" s="18" t="s">
        <v>177</v>
      </c>
      <c r="E68" s="18" t="s">
        <v>171</v>
      </c>
      <c r="F68" s="20">
        <f>SUM(F70)</f>
        <v>0</v>
      </c>
      <c r="G68" s="20">
        <f>SUM(G70)</f>
        <v>0</v>
      </c>
      <c r="H68" s="20">
        <f>SUM(H70)</f>
        <v>0</v>
      </c>
      <c r="I68" s="11"/>
    </row>
    <row r="69" spans="1:9" ht="15" customHeight="1">
      <c r="A69" s="18"/>
      <c r="B69" s="19" t="s">
        <v>174</v>
      </c>
      <c r="C69" s="18"/>
      <c r="D69" s="18"/>
      <c r="E69" s="18"/>
      <c r="F69" s="18"/>
      <c r="G69" s="18"/>
      <c r="H69" s="18"/>
      <c r="I69" s="11"/>
    </row>
    <row r="70" spans="1:9" ht="15" customHeight="1">
      <c r="A70" s="18">
        <v>2321</v>
      </c>
      <c r="B70" s="19" t="s">
        <v>217</v>
      </c>
      <c r="C70" s="18" t="s">
        <v>179</v>
      </c>
      <c r="D70" s="18" t="s">
        <v>177</v>
      </c>
      <c r="E70" s="18" t="s">
        <v>170</v>
      </c>
      <c r="F70" s="20">
        <f>SUM(G70,H70)</f>
        <v>0</v>
      </c>
      <c r="G70" s="20">
        <v>0</v>
      </c>
      <c r="H70" s="20">
        <v>0</v>
      </c>
      <c r="I70" s="11"/>
    </row>
    <row r="71" spans="1:9" ht="25.5" customHeight="1">
      <c r="A71" s="18">
        <v>2330</v>
      </c>
      <c r="B71" s="19" t="s">
        <v>218</v>
      </c>
      <c r="C71" s="18" t="s">
        <v>179</v>
      </c>
      <c r="D71" s="18" t="s">
        <v>179</v>
      </c>
      <c r="E71" s="18" t="s">
        <v>171</v>
      </c>
      <c r="F71" s="20">
        <f>SUM(F73:F74)</f>
        <v>0</v>
      </c>
      <c r="G71" s="20">
        <f>SUM(G73:G74)</f>
        <v>0</v>
      </c>
      <c r="H71" s="20">
        <f>SUM(H73:H74)</f>
        <v>0</v>
      </c>
      <c r="I71" s="11"/>
    </row>
    <row r="72" spans="1:9" ht="15" customHeight="1">
      <c r="A72" s="18"/>
      <c r="B72" s="19" t="s">
        <v>174</v>
      </c>
      <c r="C72" s="18"/>
      <c r="D72" s="18"/>
      <c r="E72" s="18"/>
      <c r="F72" s="18"/>
      <c r="G72" s="18"/>
      <c r="H72" s="18"/>
      <c r="I72" s="11"/>
    </row>
    <row r="73" spans="1:9" ht="15" customHeight="1">
      <c r="A73" s="18">
        <v>2331</v>
      </c>
      <c r="B73" s="19" t="s">
        <v>219</v>
      </c>
      <c r="C73" s="18" t="s">
        <v>179</v>
      </c>
      <c r="D73" s="18" t="s">
        <v>179</v>
      </c>
      <c r="E73" s="18" t="s">
        <v>170</v>
      </c>
      <c r="F73" s="20">
        <f>SUM(G73,H73)</f>
        <v>0</v>
      </c>
      <c r="G73" s="20">
        <v>0</v>
      </c>
      <c r="H73" s="20">
        <v>0</v>
      </c>
      <c r="I73" s="11"/>
    </row>
    <row r="74" spans="1:9" ht="15" customHeight="1">
      <c r="A74" s="18">
        <v>2332</v>
      </c>
      <c r="B74" s="19" t="s">
        <v>220</v>
      </c>
      <c r="C74" s="18" t="s">
        <v>179</v>
      </c>
      <c r="D74" s="18" t="s">
        <v>179</v>
      </c>
      <c r="E74" s="18" t="s">
        <v>177</v>
      </c>
      <c r="F74" s="20">
        <f>SUM(G74,H74)</f>
        <v>0</v>
      </c>
      <c r="G74" s="20">
        <v>0</v>
      </c>
      <c r="H74" s="20">
        <v>0</v>
      </c>
      <c r="I74" s="11"/>
    </row>
    <row r="75" spans="1:9" ht="15" customHeight="1">
      <c r="A75" s="18">
        <v>2340</v>
      </c>
      <c r="B75" s="19" t="s">
        <v>221</v>
      </c>
      <c r="C75" s="18" t="s">
        <v>179</v>
      </c>
      <c r="D75" s="18" t="s">
        <v>188</v>
      </c>
      <c r="E75" s="18" t="s">
        <v>171</v>
      </c>
      <c r="F75" s="20">
        <f>SUM(F77)</f>
        <v>0</v>
      </c>
      <c r="G75" s="20">
        <f>SUM(G77)</f>
        <v>0</v>
      </c>
      <c r="H75" s="20">
        <f>SUM(H77)</f>
        <v>0</v>
      </c>
      <c r="I75" s="11"/>
    </row>
    <row r="76" spans="1:9" ht="15" customHeight="1">
      <c r="A76" s="18"/>
      <c r="B76" s="19" t="s">
        <v>174</v>
      </c>
      <c r="C76" s="18"/>
      <c r="D76" s="18"/>
      <c r="E76" s="18"/>
      <c r="F76" s="18"/>
      <c r="G76" s="18"/>
      <c r="H76" s="18"/>
      <c r="I76" s="11"/>
    </row>
    <row r="77" spans="1:9" ht="15" customHeight="1">
      <c r="A77" s="18">
        <v>2341</v>
      </c>
      <c r="B77" s="19" t="s">
        <v>221</v>
      </c>
      <c r="C77" s="18" t="s">
        <v>179</v>
      </c>
      <c r="D77" s="18" t="s">
        <v>188</v>
      </c>
      <c r="E77" s="18" t="s">
        <v>170</v>
      </c>
      <c r="F77" s="20">
        <f>SUM(G77,H77)</f>
        <v>0</v>
      </c>
      <c r="G77" s="20">
        <v>0</v>
      </c>
      <c r="H77" s="20">
        <v>0</v>
      </c>
      <c r="I77" s="11"/>
    </row>
    <row r="78" spans="1:9" ht="15" customHeight="1">
      <c r="A78" s="18">
        <v>2350</v>
      </c>
      <c r="B78" s="19" t="s">
        <v>222</v>
      </c>
      <c r="C78" s="18" t="s">
        <v>179</v>
      </c>
      <c r="D78" s="18" t="s">
        <v>191</v>
      </c>
      <c r="E78" s="18" t="s">
        <v>171</v>
      </c>
      <c r="F78" s="20">
        <f>SUM(F80)</f>
        <v>0</v>
      </c>
      <c r="G78" s="20">
        <f>SUM(G80)</f>
        <v>0</v>
      </c>
      <c r="H78" s="20">
        <f>SUM(H80)</f>
        <v>0</v>
      </c>
      <c r="I78" s="11"/>
    </row>
    <row r="79" spans="1:9" ht="15" customHeight="1">
      <c r="A79" s="18"/>
      <c r="B79" s="19" t="s">
        <v>174</v>
      </c>
      <c r="C79" s="18"/>
      <c r="D79" s="18"/>
      <c r="E79" s="18"/>
      <c r="F79" s="18"/>
      <c r="G79" s="18"/>
      <c r="H79" s="18"/>
      <c r="I79" s="11"/>
    </row>
    <row r="80" spans="1:9" ht="15" customHeight="1">
      <c r="A80" s="18">
        <v>2351</v>
      </c>
      <c r="B80" s="19" t="s">
        <v>223</v>
      </c>
      <c r="C80" s="18" t="s">
        <v>179</v>
      </c>
      <c r="D80" s="18" t="s">
        <v>191</v>
      </c>
      <c r="E80" s="18" t="s">
        <v>170</v>
      </c>
      <c r="F80" s="20">
        <f>SUM(G80,H80)</f>
        <v>0</v>
      </c>
      <c r="G80" s="20">
        <v>0</v>
      </c>
      <c r="H80" s="20">
        <v>0</v>
      </c>
      <c r="I80" s="11"/>
    </row>
    <row r="81" spans="1:9" ht="39.950000000000003" customHeight="1">
      <c r="A81" s="18">
        <v>2360</v>
      </c>
      <c r="B81" s="19" t="s">
        <v>224</v>
      </c>
      <c r="C81" s="18" t="s">
        <v>179</v>
      </c>
      <c r="D81" s="18" t="s">
        <v>194</v>
      </c>
      <c r="E81" s="18" t="s">
        <v>171</v>
      </c>
      <c r="F81" s="20">
        <f>SUM(F83)</f>
        <v>0</v>
      </c>
      <c r="G81" s="20">
        <f>SUM(G83)</f>
        <v>0</v>
      </c>
      <c r="H81" s="20">
        <f>SUM(H83)</f>
        <v>0</v>
      </c>
      <c r="I81" s="11"/>
    </row>
    <row r="82" spans="1:9" ht="15" customHeight="1">
      <c r="A82" s="18"/>
      <c r="B82" s="19" t="s">
        <v>174</v>
      </c>
      <c r="C82" s="18"/>
      <c r="D82" s="18"/>
      <c r="E82" s="18"/>
      <c r="F82" s="18"/>
      <c r="G82" s="18"/>
      <c r="H82" s="18"/>
      <c r="I82" s="11"/>
    </row>
    <row r="83" spans="1:9" ht="39.950000000000003" customHeight="1">
      <c r="A83" s="18">
        <v>2361</v>
      </c>
      <c r="B83" s="19" t="s">
        <v>224</v>
      </c>
      <c r="C83" s="18" t="s">
        <v>179</v>
      </c>
      <c r="D83" s="18" t="s">
        <v>194</v>
      </c>
      <c r="E83" s="18" t="s">
        <v>170</v>
      </c>
      <c r="F83" s="20">
        <f>SUM(G83,H83)</f>
        <v>0</v>
      </c>
      <c r="G83" s="20">
        <v>0</v>
      </c>
      <c r="H83" s="20">
        <v>0</v>
      </c>
      <c r="I83" s="11"/>
    </row>
    <row r="84" spans="1:9" ht="15" customHeight="1">
      <c r="A84" s="18">
        <v>2370</v>
      </c>
      <c r="B84" s="19" t="s">
        <v>225</v>
      </c>
      <c r="C84" s="18" t="s">
        <v>179</v>
      </c>
      <c r="D84" s="18" t="s">
        <v>197</v>
      </c>
      <c r="E84" s="18" t="s">
        <v>171</v>
      </c>
      <c r="F84" s="20">
        <f>SUM(F86)</f>
        <v>0</v>
      </c>
      <c r="G84" s="20">
        <f>SUM(G86)</f>
        <v>0</v>
      </c>
      <c r="H84" s="20">
        <f>SUM(H86)</f>
        <v>0</v>
      </c>
      <c r="I84" s="11"/>
    </row>
    <row r="85" spans="1:9" ht="15" customHeight="1">
      <c r="A85" s="18"/>
      <c r="B85" s="19" t="s">
        <v>174</v>
      </c>
      <c r="C85" s="18"/>
      <c r="D85" s="18"/>
      <c r="E85" s="18"/>
      <c r="F85" s="18"/>
      <c r="G85" s="18"/>
      <c r="H85" s="18"/>
      <c r="I85" s="11"/>
    </row>
    <row r="86" spans="1:9" ht="15" customHeight="1">
      <c r="A86" s="18">
        <v>2371</v>
      </c>
      <c r="B86" s="19" t="s">
        <v>225</v>
      </c>
      <c r="C86" s="18" t="s">
        <v>179</v>
      </c>
      <c r="D86" s="18" t="s">
        <v>197</v>
      </c>
      <c r="E86" s="18" t="s">
        <v>170</v>
      </c>
      <c r="F86" s="20">
        <f>SUM(G86,H86)</f>
        <v>0</v>
      </c>
      <c r="G86" s="20">
        <v>0</v>
      </c>
      <c r="H86" s="20">
        <v>0</v>
      </c>
      <c r="I86" s="11"/>
    </row>
    <row r="87" spans="1:9" ht="25.5" customHeight="1">
      <c r="A87" s="18">
        <v>2380</v>
      </c>
      <c r="B87" s="19" t="s">
        <v>226</v>
      </c>
      <c r="C87" s="18" t="s">
        <v>179</v>
      </c>
      <c r="D87" s="18" t="s">
        <v>199</v>
      </c>
      <c r="E87" s="18" t="s">
        <v>171</v>
      </c>
      <c r="F87" s="20">
        <f>SUM(F89)</f>
        <v>0</v>
      </c>
      <c r="G87" s="20">
        <f>SUM(G89)</f>
        <v>0</v>
      </c>
      <c r="H87" s="20">
        <f>SUM(H89)</f>
        <v>0</v>
      </c>
      <c r="I87" s="11"/>
    </row>
    <row r="88" spans="1:9" ht="15" customHeight="1">
      <c r="A88" s="18"/>
      <c r="B88" s="19" t="s">
        <v>174</v>
      </c>
      <c r="C88" s="18"/>
      <c r="D88" s="18"/>
      <c r="E88" s="18"/>
      <c r="F88" s="18"/>
      <c r="G88" s="18"/>
      <c r="H88" s="18"/>
      <c r="I88" s="11"/>
    </row>
    <row r="89" spans="1:9" ht="25.5" customHeight="1">
      <c r="A89" s="18">
        <v>2381</v>
      </c>
      <c r="B89" s="19" t="s">
        <v>227</v>
      </c>
      <c r="C89" s="18" t="s">
        <v>170</v>
      </c>
      <c r="D89" s="18" t="s">
        <v>199</v>
      </c>
      <c r="E89" s="18" t="s">
        <v>170</v>
      </c>
      <c r="F89" s="20">
        <f>SUM(G89,H89)</f>
        <v>0</v>
      </c>
      <c r="G89" s="20">
        <v>0</v>
      </c>
      <c r="H89" s="20">
        <v>0</v>
      </c>
      <c r="I89" s="11"/>
    </row>
    <row r="90" spans="1:9" ht="39.950000000000003" customHeight="1">
      <c r="A90" s="18">
        <v>2400</v>
      </c>
      <c r="B90" s="19" t="s">
        <v>228</v>
      </c>
      <c r="C90" s="18" t="s">
        <v>188</v>
      </c>
      <c r="D90" s="18" t="s">
        <v>171</v>
      </c>
      <c r="E90" s="18" t="s">
        <v>171</v>
      </c>
      <c r="F90" s="20">
        <f>SUM(F92,F96,F102,F110,F115,F122,F125,F131,F140)</f>
        <v>847063.39999999991</v>
      </c>
      <c r="G90" s="20">
        <f>SUM(G92,G96,G102,G110,G115,G122,G125,G131,G140)</f>
        <v>251624</v>
      </c>
      <c r="H90" s="20">
        <f>SUM(H92,H96,H102,H110,H115,H122,H125,H131,H140)</f>
        <v>595439.39999999991</v>
      </c>
    </row>
    <row r="91" spans="1:9" ht="15" customHeight="1">
      <c r="A91" s="18"/>
      <c r="B91" s="19" t="s">
        <v>174</v>
      </c>
      <c r="C91" s="18"/>
      <c r="D91" s="18"/>
      <c r="E91" s="18"/>
      <c r="F91" s="18"/>
      <c r="G91" s="18"/>
      <c r="H91" s="18"/>
      <c r="I91" s="11"/>
    </row>
    <row r="92" spans="1:9" ht="39.950000000000003" customHeight="1">
      <c r="A92" s="18">
        <v>2410</v>
      </c>
      <c r="B92" s="19" t="s">
        <v>229</v>
      </c>
      <c r="C92" s="18" t="s">
        <v>188</v>
      </c>
      <c r="D92" s="18" t="s">
        <v>170</v>
      </c>
      <c r="E92" s="18" t="s">
        <v>171</v>
      </c>
      <c r="F92" s="20">
        <f>SUM(F94:F95)</f>
        <v>0</v>
      </c>
      <c r="G92" s="20">
        <f>SUM(G94:G95)</f>
        <v>0</v>
      </c>
      <c r="H92" s="20">
        <f>SUM(H94:H95)</f>
        <v>0</v>
      </c>
      <c r="I92" s="11"/>
    </row>
    <row r="93" spans="1:9" ht="15" customHeight="1">
      <c r="A93" s="18"/>
      <c r="B93" s="19" t="s">
        <v>174</v>
      </c>
      <c r="C93" s="18"/>
      <c r="D93" s="18"/>
      <c r="E93" s="18"/>
      <c r="F93" s="18"/>
      <c r="G93" s="18"/>
      <c r="H93" s="18"/>
      <c r="I93" s="11"/>
    </row>
    <row r="94" spans="1:9" ht="25.5" customHeight="1">
      <c r="A94" s="18">
        <v>2411</v>
      </c>
      <c r="B94" s="19" t="s">
        <v>230</v>
      </c>
      <c r="C94" s="18" t="s">
        <v>188</v>
      </c>
      <c r="D94" s="18" t="s">
        <v>170</v>
      </c>
      <c r="E94" s="18" t="s">
        <v>170</v>
      </c>
      <c r="F94" s="20">
        <f>SUM(G94,H94)</f>
        <v>0</v>
      </c>
      <c r="G94" s="20">
        <v>0</v>
      </c>
      <c r="H94" s="20">
        <v>0</v>
      </c>
      <c r="I94" s="11"/>
    </row>
    <row r="95" spans="1:9" ht="25.5" customHeight="1">
      <c r="A95" s="18">
        <v>2412</v>
      </c>
      <c r="B95" s="19" t="s">
        <v>231</v>
      </c>
      <c r="C95" s="18" t="s">
        <v>188</v>
      </c>
      <c r="D95" s="18" t="s">
        <v>170</v>
      </c>
      <c r="E95" s="18" t="s">
        <v>177</v>
      </c>
      <c r="F95" s="20">
        <f>SUM(G95,H95)</f>
        <v>0</v>
      </c>
      <c r="G95" s="20">
        <v>0</v>
      </c>
      <c r="H95" s="20">
        <v>0</v>
      </c>
      <c r="I95" s="11"/>
    </row>
    <row r="96" spans="1:9" ht="25.5" customHeight="1">
      <c r="A96" s="18">
        <v>2420</v>
      </c>
      <c r="B96" s="19" t="s">
        <v>232</v>
      </c>
      <c r="C96" s="18" t="s">
        <v>188</v>
      </c>
      <c r="D96" s="18" t="s">
        <v>177</v>
      </c>
      <c r="E96" s="18" t="s">
        <v>171</v>
      </c>
      <c r="F96" s="20">
        <f>SUM(F98:F101)</f>
        <v>45150</v>
      </c>
      <c r="G96" s="20">
        <f>SUM(G98:G101)</f>
        <v>3000</v>
      </c>
      <c r="H96" s="20">
        <f>SUM(H98:H101)</f>
        <v>42150</v>
      </c>
      <c r="I96" s="11"/>
    </row>
    <row r="97" spans="1:9" ht="15" customHeight="1">
      <c r="A97" s="18"/>
      <c r="B97" s="19" t="s">
        <v>174</v>
      </c>
      <c r="C97" s="18"/>
      <c r="D97" s="18"/>
      <c r="E97" s="18"/>
      <c r="F97" s="18"/>
      <c r="G97" s="18"/>
      <c r="H97" s="18"/>
      <c r="I97" s="11"/>
    </row>
    <row r="98" spans="1:9" ht="15" customHeight="1">
      <c r="A98" s="18">
        <v>2421</v>
      </c>
      <c r="B98" s="19" t="s">
        <v>233</v>
      </c>
      <c r="C98" s="18" t="s">
        <v>188</v>
      </c>
      <c r="D98" s="18" t="s">
        <v>177</v>
      </c>
      <c r="E98" s="18" t="s">
        <v>170</v>
      </c>
      <c r="F98" s="20">
        <f>SUM(G98,H98)</f>
        <v>5000</v>
      </c>
      <c r="G98" s="20">
        <v>1000</v>
      </c>
      <c r="H98" s="20">
        <v>4000</v>
      </c>
      <c r="I98" s="11"/>
    </row>
    <row r="99" spans="1:9" ht="15" customHeight="1">
      <c r="A99" s="18">
        <v>2422</v>
      </c>
      <c r="B99" s="19" t="s">
        <v>234</v>
      </c>
      <c r="C99" s="18" t="s">
        <v>188</v>
      </c>
      <c r="D99" s="18" t="s">
        <v>177</v>
      </c>
      <c r="E99" s="18" t="s">
        <v>177</v>
      </c>
      <c r="F99" s="20">
        <f>SUM(G99,H99)</f>
        <v>0</v>
      </c>
      <c r="G99" s="20">
        <v>0</v>
      </c>
      <c r="H99" s="20">
        <v>0</v>
      </c>
      <c r="I99" s="11"/>
    </row>
    <row r="100" spans="1:9" ht="15" customHeight="1">
      <c r="A100" s="18">
        <v>2423</v>
      </c>
      <c r="B100" s="19" t="s">
        <v>235</v>
      </c>
      <c r="C100" s="18" t="s">
        <v>188</v>
      </c>
      <c r="D100" s="18" t="s">
        <v>177</v>
      </c>
      <c r="E100" s="18" t="s">
        <v>179</v>
      </c>
      <c r="F100" s="20">
        <f>SUM(G100,H100)</f>
        <v>0</v>
      </c>
      <c r="G100" s="20">
        <v>0</v>
      </c>
      <c r="H100" s="20">
        <v>0</v>
      </c>
      <c r="I100" s="11"/>
    </row>
    <row r="101" spans="1:9" ht="15" customHeight="1">
      <c r="A101" s="18">
        <v>2424</v>
      </c>
      <c r="B101" s="19" t="s">
        <v>236</v>
      </c>
      <c r="C101" s="18" t="s">
        <v>188</v>
      </c>
      <c r="D101" s="18" t="s">
        <v>177</v>
      </c>
      <c r="E101" s="18" t="s">
        <v>188</v>
      </c>
      <c r="F101" s="20">
        <f>SUM(G101,H101)</f>
        <v>40150</v>
      </c>
      <c r="G101" s="20">
        <v>2000</v>
      </c>
      <c r="H101" s="20">
        <v>38150</v>
      </c>
      <c r="I101" s="11"/>
    </row>
    <row r="102" spans="1:9" ht="15" customHeight="1">
      <c r="A102" s="18">
        <v>2430</v>
      </c>
      <c r="B102" s="19" t="s">
        <v>237</v>
      </c>
      <c r="C102" s="18" t="s">
        <v>188</v>
      </c>
      <c r="D102" s="18" t="s">
        <v>179</v>
      </c>
      <c r="E102" s="18" t="s">
        <v>171</v>
      </c>
      <c r="F102" s="20">
        <f>SUM(F104:F109)</f>
        <v>0</v>
      </c>
      <c r="G102" s="20">
        <f>SUM(G104:G109)</f>
        <v>0</v>
      </c>
      <c r="H102" s="20">
        <f>SUM(H104:H109)</f>
        <v>0</v>
      </c>
      <c r="I102" s="11"/>
    </row>
    <row r="103" spans="1:9" ht="15" customHeight="1">
      <c r="A103" s="18"/>
      <c r="B103" s="19" t="s">
        <v>174</v>
      </c>
      <c r="C103" s="18"/>
      <c r="D103" s="18"/>
      <c r="E103" s="18"/>
      <c r="F103" s="18"/>
      <c r="G103" s="18"/>
      <c r="H103" s="18"/>
      <c r="I103" s="11"/>
    </row>
    <row r="104" spans="1:9" ht="15" customHeight="1">
      <c r="A104" s="18">
        <v>2431</v>
      </c>
      <c r="B104" s="19" t="s">
        <v>238</v>
      </c>
      <c r="C104" s="18" t="s">
        <v>188</v>
      </c>
      <c r="D104" s="18" t="s">
        <v>179</v>
      </c>
      <c r="E104" s="18" t="s">
        <v>170</v>
      </c>
      <c r="F104" s="20">
        <f t="shared" ref="F104:F109" si="0">SUM(G104,H104)</f>
        <v>0</v>
      </c>
      <c r="G104" s="20">
        <v>0</v>
      </c>
      <c r="H104" s="20">
        <v>0</v>
      </c>
      <c r="I104" s="11"/>
    </row>
    <row r="105" spans="1:9" ht="15" customHeight="1">
      <c r="A105" s="18">
        <v>2432</v>
      </c>
      <c r="B105" s="19" t="s">
        <v>239</v>
      </c>
      <c r="C105" s="18" t="s">
        <v>188</v>
      </c>
      <c r="D105" s="18" t="s">
        <v>179</v>
      </c>
      <c r="E105" s="18" t="s">
        <v>177</v>
      </c>
      <c r="F105" s="20">
        <f t="shared" si="0"/>
        <v>0</v>
      </c>
      <c r="G105" s="20">
        <v>0</v>
      </c>
      <c r="H105" s="20">
        <v>0</v>
      </c>
      <c r="I105" s="11"/>
    </row>
    <row r="106" spans="1:9" ht="15" customHeight="1">
      <c r="A106" s="18">
        <v>2433</v>
      </c>
      <c r="B106" s="19" t="s">
        <v>240</v>
      </c>
      <c r="C106" s="18" t="s">
        <v>188</v>
      </c>
      <c r="D106" s="18" t="s">
        <v>179</v>
      </c>
      <c r="E106" s="18" t="s">
        <v>179</v>
      </c>
      <c r="F106" s="20">
        <f t="shared" si="0"/>
        <v>0</v>
      </c>
      <c r="G106" s="20">
        <v>0</v>
      </c>
      <c r="H106" s="20">
        <v>0</v>
      </c>
      <c r="I106" s="11"/>
    </row>
    <row r="107" spans="1:9" ht="15" customHeight="1">
      <c r="A107" s="18">
        <v>2434</v>
      </c>
      <c r="B107" s="19" t="s">
        <v>241</v>
      </c>
      <c r="C107" s="18" t="s">
        <v>188</v>
      </c>
      <c r="D107" s="18" t="s">
        <v>179</v>
      </c>
      <c r="E107" s="18" t="s">
        <v>188</v>
      </c>
      <c r="F107" s="20">
        <f t="shared" si="0"/>
        <v>0</v>
      </c>
      <c r="G107" s="20">
        <v>0</v>
      </c>
      <c r="H107" s="20">
        <v>0</v>
      </c>
      <c r="I107" s="11"/>
    </row>
    <row r="108" spans="1:9" ht="15" customHeight="1">
      <c r="A108" s="18">
        <v>2435</v>
      </c>
      <c r="B108" s="19" t="s">
        <v>242</v>
      </c>
      <c r="C108" s="18" t="s">
        <v>188</v>
      </c>
      <c r="D108" s="18" t="s">
        <v>179</v>
      </c>
      <c r="E108" s="18" t="s">
        <v>191</v>
      </c>
      <c r="F108" s="20">
        <f t="shared" si="0"/>
        <v>0</v>
      </c>
      <c r="G108" s="20">
        <v>0</v>
      </c>
      <c r="H108" s="20">
        <v>0</v>
      </c>
      <c r="I108" s="11"/>
    </row>
    <row r="109" spans="1:9" ht="15" customHeight="1">
      <c r="A109" s="18">
        <v>2436</v>
      </c>
      <c r="B109" s="19" t="s">
        <v>243</v>
      </c>
      <c r="C109" s="18" t="s">
        <v>188</v>
      </c>
      <c r="D109" s="18" t="s">
        <v>179</v>
      </c>
      <c r="E109" s="18" t="s">
        <v>194</v>
      </c>
      <c r="F109" s="20">
        <f t="shared" si="0"/>
        <v>0</v>
      </c>
      <c r="G109" s="20">
        <v>0</v>
      </c>
      <c r="H109" s="20">
        <v>0</v>
      </c>
      <c r="I109" s="11"/>
    </row>
    <row r="110" spans="1:9" ht="25.5" customHeight="1">
      <c r="A110" s="18">
        <v>2440</v>
      </c>
      <c r="B110" s="19" t="s">
        <v>244</v>
      </c>
      <c r="C110" s="18" t="s">
        <v>188</v>
      </c>
      <c r="D110" s="18" t="s">
        <v>188</v>
      </c>
      <c r="E110" s="18" t="s">
        <v>171</v>
      </c>
      <c r="F110" s="20">
        <f>SUM(F112:F114)</f>
        <v>0</v>
      </c>
      <c r="G110" s="20">
        <f>SUM(G112:G114)</f>
        <v>0</v>
      </c>
      <c r="H110" s="20">
        <f>SUM(H112:H114)</f>
        <v>0</v>
      </c>
      <c r="I110" s="11"/>
    </row>
    <row r="111" spans="1:9" ht="15" customHeight="1">
      <c r="A111" s="18"/>
      <c r="B111" s="19" t="s">
        <v>174</v>
      </c>
      <c r="C111" s="18"/>
      <c r="D111" s="18"/>
      <c r="E111" s="18"/>
      <c r="F111" s="18"/>
      <c r="G111" s="18"/>
      <c r="H111" s="18"/>
      <c r="I111" s="11"/>
    </row>
    <row r="112" spans="1:9" ht="25.5" customHeight="1">
      <c r="A112" s="18">
        <v>2441</v>
      </c>
      <c r="B112" s="19" t="s">
        <v>245</v>
      </c>
      <c r="C112" s="18" t="s">
        <v>188</v>
      </c>
      <c r="D112" s="18" t="s">
        <v>188</v>
      </c>
      <c r="E112" s="18" t="s">
        <v>170</v>
      </c>
      <c r="F112" s="20">
        <f>SUM(G112,H112)</f>
        <v>0</v>
      </c>
      <c r="G112" s="20">
        <v>0</v>
      </c>
      <c r="H112" s="20">
        <v>0</v>
      </c>
      <c r="I112" s="11"/>
    </row>
    <row r="113" spans="1:10" ht="15" customHeight="1">
      <c r="A113" s="18">
        <v>2442</v>
      </c>
      <c r="B113" s="19" t="s">
        <v>246</v>
      </c>
      <c r="C113" s="18" t="s">
        <v>188</v>
      </c>
      <c r="D113" s="18" t="s">
        <v>188</v>
      </c>
      <c r="E113" s="18" t="s">
        <v>177</v>
      </c>
      <c r="F113" s="20">
        <f>SUM(G113,H113)</f>
        <v>0</v>
      </c>
      <c r="G113" s="20">
        <v>0</v>
      </c>
      <c r="H113" s="20">
        <v>0</v>
      </c>
      <c r="I113" s="11"/>
    </row>
    <row r="114" spans="1:10" ht="15" customHeight="1">
      <c r="A114" s="18">
        <v>2443</v>
      </c>
      <c r="B114" s="19" t="s">
        <v>247</v>
      </c>
      <c r="C114" s="18" t="s">
        <v>188</v>
      </c>
      <c r="D114" s="18" t="s">
        <v>188</v>
      </c>
      <c r="E114" s="18" t="s">
        <v>179</v>
      </c>
      <c r="F114" s="20">
        <f>SUM(G114,H114)</f>
        <v>0</v>
      </c>
      <c r="G114" s="20">
        <v>0</v>
      </c>
      <c r="H114" s="20">
        <v>0</v>
      </c>
    </row>
    <row r="115" spans="1:10" ht="15" customHeight="1">
      <c r="A115" s="18">
        <v>2450</v>
      </c>
      <c r="B115" s="19" t="s">
        <v>248</v>
      </c>
      <c r="C115" s="18" t="s">
        <v>188</v>
      </c>
      <c r="D115" s="18" t="s">
        <v>191</v>
      </c>
      <c r="E115" s="18" t="s">
        <v>171</v>
      </c>
      <c r="F115" s="20">
        <f>SUM(F117:F121)</f>
        <v>1001796.6</v>
      </c>
      <c r="G115" s="20">
        <f>SUM(G117:G121)</f>
        <v>248624</v>
      </c>
      <c r="H115" s="20">
        <f>SUM(H117:H121)</f>
        <v>753172.6</v>
      </c>
    </row>
    <row r="116" spans="1:10" ht="15" customHeight="1">
      <c r="A116" s="18"/>
      <c r="B116" s="19" t="s">
        <v>174</v>
      </c>
      <c r="C116" s="18"/>
      <c r="D116" s="18"/>
      <c r="E116" s="18"/>
      <c r="F116" s="18"/>
      <c r="G116" s="18"/>
      <c r="H116" s="18"/>
    </row>
    <row r="117" spans="1:10" ht="15" customHeight="1">
      <c r="A117" s="18">
        <v>2451</v>
      </c>
      <c r="B117" s="19" t="s">
        <v>249</v>
      </c>
      <c r="C117" s="18" t="s">
        <v>188</v>
      </c>
      <c r="D117" s="18" t="s">
        <v>191</v>
      </c>
      <c r="E117" s="18" t="s">
        <v>170</v>
      </c>
      <c r="F117" s="20">
        <f>SUM(G117,H117)</f>
        <v>1001796.6</v>
      </c>
      <c r="G117" s="20">
        <v>248624</v>
      </c>
      <c r="H117" s="20">
        <v>753172.6</v>
      </c>
      <c r="J117" s="21"/>
    </row>
    <row r="118" spans="1:10" ht="15" customHeight="1">
      <c r="A118" s="18">
        <v>2452</v>
      </c>
      <c r="B118" s="19" t="s">
        <v>250</v>
      </c>
      <c r="C118" s="18" t="s">
        <v>188</v>
      </c>
      <c r="D118" s="18" t="s">
        <v>191</v>
      </c>
      <c r="E118" s="18" t="s">
        <v>177</v>
      </c>
      <c r="F118" s="20">
        <f>SUM(G118,H118)</f>
        <v>0</v>
      </c>
      <c r="G118" s="20">
        <v>0</v>
      </c>
      <c r="H118" s="20">
        <v>0</v>
      </c>
    </row>
    <row r="119" spans="1:10" ht="15" customHeight="1">
      <c r="A119" s="18">
        <v>2453</v>
      </c>
      <c r="B119" s="19" t="s">
        <v>251</v>
      </c>
      <c r="C119" s="18" t="s">
        <v>188</v>
      </c>
      <c r="D119" s="18" t="s">
        <v>191</v>
      </c>
      <c r="E119" s="18" t="s">
        <v>179</v>
      </c>
      <c r="F119" s="20">
        <f>SUM(G119,H119)</f>
        <v>0</v>
      </c>
      <c r="G119" s="20">
        <v>0</v>
      </c>
      <c r="H119" s="20">
        <v>0</v>
      </c>
    </row>
    <row r="120" spans="1:10" ht="15" customHeight="1">
      <c r="A120" s="18">
        <v>2454</v>
      </c>
      <c r="B120" s="19" t="s">
        <v>252</v>
      </c>
      <c r="C120" s="18" t="s">
        <v>188</v>
      </c>
      <c r="D120" s="18" t="s">
        <v>191</v>
      </c>
      <c r="E120" s="18" t="s">
        <v>188</v>
      </c>
      <c r="F120" s="20">
        <f>SUM(G120,H120)</f>
        <v>0</v>
      </c>
      <c r="G120" s="20">
        <v>0</v>
      </c>
      <c r="H120" s="20">
        <v>0</v>
      </c>
    </row>
    <row r="121" spans="1:10" ht="15" customHeight="1">
      <c r="A121" s="18">
        <v>2455</v>
      </c>
      <c r="B121" s="19" t="s">
        <v>253</v>
      </c>
      <c r="C121" s="18" t="s">
        <v>188</v>
      </c>
      <c r="D121" s="18" t="s">
        <v>191</v>
      </c>
      <c r="E121" s="18" t="s">
        <v>191</v>
      </c>
      <c r="F121" s="20">
        <f>SUM(G121,H121)</f>
        <v>0</v>
      </c>
      <c r="G121" s="20">
        <v>0</v>
      </c>
      <c r="H121" s="20">
        <v>0</v>
      </c>
    </row>
    <row r="122" spans="1:10" ht="15" customHeight="1">
      <c r="A122" s="18">
        <v>2460</v>
      </c>
      <c r="B122" s="19" t="s">
        <v>254</v>
      </c>
      <c r="C122" s="18" t="s">
        <v>188</v>
      </c>
      <c r="D122" s="18" t="s">
        <v>194</v>
      </c>
      <c r="E122" s="18" t="s">
        <v>171</v>
      </c>
      <c r="F122" s="20">
        <f>SUM(F124)</f>
        <v>0</v>
      </c>
      <c r="G122" s="20">
        <f>SUM(G124)</f>
        <v>0</v>
      </c>
      <c r="H122" s="20">
        <f>SUM(H124)</f>
        <v>0</v>
      </c>
    </row>
    <row r="123" spans="1:10" ht="15" customHeight="1">
      <c r="A123" s="18"/>
      <c r="B123" s="19" t="s">
        <v>174</v>
      </c>
      <c r="C123" s="18"/>
      <c r="D123" s="18"/>
      <c r="E123" s="18"/>
      <c r="F123" s="18"/>
      <c r="G123" s="18"/>
      <c r="H123" s="18"/>
    </row>
    <row r="124" spans="1:10" ht="15" customHeight="1">
      <c r="A124" s="18">
        <v>2461</v>
      </c>
      <c r="B124" s="19" t="s">
        <v>254</v>
      </c>
      <c r="C124" s="18" t="s">
        <v>188</v>
      </c>
      <c r="D124" s="18" t="s">
        <v>194</v>
      </c>
      <c r="E124" s="18" t="s">
        <v>170</v>
      </c>
      <c r="F124" s="20">
        <f>SUM(G124,H124)</f>
        <v>0</v>
      </c>
      <c r="G124" s="20">
        <v>0</v>
      </c>
      <c r="H124" s="20">
        <v>0</v>
      </c>
    </row>
    <row r="125" spans="1:10" ht="15" customHeight="1">
      <c r="A125" s="18">
        <v>2470</v>
      </c>
      <c r="B125" s="19" t="s">
        <v>255</v>
      </c>
      <c r="C125" s="18" t="s">
        <v>188</v>
      </c>
      <c r="D125" s="18" t="s">
        <v>197</v>
      </c>
      <c r="E125" s="18" t="s">
        <v>171</v>
      </c>
      <c r="F125" s="20">
        <f>SUM(F127:F130)</f>
        <v>0</v>
      </c>
      <c r="G125" s="20">
        <f>SUM(G127:G130)</f>
        <v>0</v>
      </c>
      <c r="H125" s="20">
        <f>SUM(H127:H130)</f>
        <v>0</v>
      </c>
    </row>
    <row r="126" spans="1:10" ht="15" customHeight="1">
      <c r="A126" s="18"/>
      <c r="B126" s="19" t="s">
        <v>174</v>
      </c>
      <c r="C126" s="18"/>
      <c r="D126" s="18"/>
      <c r="E126" s="18"/>
      <c r="F126" s="18"/>
      <c r="G126" s="18"/>
      <c r="H126" s="18"/>
    </row>
    <row r="127" spans="1:10" ht="25.5" customHeight="1">
      <c r="A127" s="18">
        <v>2471</v>
      </c>
      <c r="B127" s="19" t="s">
        <v>256</v>
      </c>
      <c r="C127" s="18" t="s">
        <v>188</v>
      </c>
      <c r="D127" s="18" t="s">
        <v>197</v>
      </c>
      <c r="E127" s="18" t="s">
        <v>170</v>
      </c>
      <c r="F127" s="20">
        <f>SUM(G127,H127)</f>
        <v>0</v>
      </c>
      <c r="G127" s="20">
        <v>0</v>
      </c>
      <c r="H127" s="20">
        <v>0</v>
      </c>
    </row>
    <row r="128" spans="1:10" ht="25.5" customHeight="1">
      <c r="A128" s="18">
        <v>2472</v>
      </c>
      <c r="B128" s="19" t="s">
        <v>257</v>
      </c>
      <c r="C128" s="18" t="s">
        <v>188</v>
      </c>
      <c r="D128" s="18" t="s">
        <v>197</v>
      </c>
      <c r="E128" s="18" t="s">
        <v>177</v>
      </c>
      <c r="F128" s="20">
        <f>SUM(G128,H128)</f>
        <v>0</v>
      </c>
      <c r="G128" s="20">
        <v>0</v>
      </c>
      <c r="H128" s="20">
        <v>0</v>
      </c>
    </row>
    <row r="129" spans="1:9" ht="15" customHeight="1">
      <c r="A129" s="18">
        <v>2473</v>
      </c>
      <c r="B129" s="19" t="s">
        <v>258</v>
      </c>
      <c r="C129" s="18" t="s">
        <v>188</v>
      </c>
      <c r="D129" s="18" t="s">
        <v>197</v>
      </c>
      <c r="E129" s="18" t="s">
        <v>179</v>
      </c>
      <c r="F129" s="20">
        <f>SUM(G129,H129)</f>
        <v>0</v>
      </c>
      <c r="G129" s="20">
        <v>0</v>
      </c>
      <c r="H129" s="20">
        <v>0</v>
      </c>
    </row>
    <row r="130" spans="1:9" ht="15" customHeight="1">
      <c r="A130" s="18">
        <v>2474</v>
      </c>
      <c r="B130" s="19" t="s">
        <v>259</v>
      </c>
      <c r="C130" s="18" t="s">
        <v>188</v>
      </c>
      <c r="D130" s="18" t="s">
        <v>197</v>
      </c>
      <c r="E130" s="18" t="s">
        <v>188</v>
      </c>
      <c r="F130" s="20">
        <f>SUM(G130,H130)</f>
        <v>0</v>
      </c>
      <c r="G130" s="20">
        <v>0</v>
      </c>
      <c r="H130" s="20">
        <v>0</v>
      </c>
      <c r="I130" s="11"/>
    </row>
    <row r="131" spans="1:9" ht="29.25" customHeight="1">
      <c r="A131" s="18">
        <v>2480</v>
      </c>
      <c r="B131" s="19" t="s">
        <v>260</v>
      </c>
      <c r="C131" s="18" t="s">
        <v>188</v>
      </c>
      <c r="D131" s="18" t="s">
        <v>199</v>
      </c>
      <c r="E131" s="18" t="s">
        <v>171</v>
      </c>
      <c r="F131" s="20">
        <f>SUM(F133:F139)</f>
        <v>0</v>
      </c>
      <c r="G131" s="20">
        <f>SUM(G133:G139)</f>
        <v>0</v>
      </c>
      <c r="H131" s="20">
        <f>SUM(H133:H139)</f>
        <v>0</v>
      </c>
      <c r="I131" s="11"/>
    </row>
    <row r="132" spans="1:9" ht="15" customHeight="1">
      <c r="A132" s="18"/>
      <c r="B132" s="19" t="s">
        <v>174</v>
      </c>
      <c r="C132" s="18"/>
      <c r="D132" s="18"/>
      <c r="E132" s="18"/>
      <c r="F132" s="18"/>
      <c r="G132" s="18"/>
      <c r="H132" s="18"/>
      <c r="I132" s="11"/>
    </row>
    <row r="133" spans="1:9" ht="39.950000000000003" customHeight="1">
      <c r="A133" s="18">
        <v>2481</v>
      </c>
      <c r="B133" s="19" t="s">
        <v>261</v>
      </c>
      <c r="C133" s="18" t="s">
        <v>188</v>
      </c>
      <c r="D133" s="18" t="s">
        <v>199</v>
      </c>
      <c r="E133" s="18" t="s">
        <v>170</v>
      </c>
      <c r="F133" s="20">
        <f t="shared" ref="F133:F139" si="1">SUM(G133,H133)</f>
        <v>0</v>
      </c>
      <c r="G133" s="20">
        <v>0</v>
      </c>
      <c r="H133" s="20">
        <v>0</v>
      </c>
      <c r="I133" s="11"/>
    </row>
    <row r="134" spans="1:9" ht="39.950000000000003" customHeight="1">
      <c r="A134" s="18">
        <v>2482</v>
      </c>
      <c r="B134" s="19" t="s">
        <v>262</v>
      </c>
      <c r="C134" s="18" t="s">
        <v>188</v>
      </c>
      <c r="D134" s="18" t="s">
        <v>199</v>
      </c>
      <c r="E134" s="18" t="s">
        <v>177</v>
      </c>
      <c r="F134" s="20">
        <f t="shared" si="1"/>
        <v>0</v>
      </c>
      <c r="G134" s="20">
        <v>0</v>
      </c>
      <c r="H134" s="20">
        <v>0</v>
      </c>
      <c r="I134" s="11"/>
    </row>
    <row r="135" spans="1:9" ht="30.75" customHeight="1">
      <c r="A135" s="18">
        <v>2483</v>
      </c>
      <c r="B135" s="19" t="s">
        <v>263</v>
      </c>
      <c r="C135" s="18" t="s">
        <v>188</v>
      </c>
      <c r="D135" s="18" t="s">
        <v>199</v>
      </c>
      <c r="E135" s="18" t="s">
        <v>179</v>
      </c>
      <c r="F135" s="20">
        <f t="shared" si="1"/>
        <v>0</v>
      </c>
      <c r="G135" s="20">
        <v>0</v>
      </c>
      <c r="H135" s="20">
        <v>0</v>
      </c>
      <c r="I135" s="11"/>
    </row>
    <row r="136" spans="1:9" ht="39.950000000000003" customHeight="1">
      <c r="A136" s="18">
        <v>2484</v>
      </c>
      <c r="B136" s="19" t="s">
        <v>264</v>
      </c>
      <c r="C136" s="18" t="s">
        <v>188</v>
      </c>
      <c r="D136" s="18" t="s">
        <v>199</v>
      </c>
      <c r="E136" s="18" t="s">
        <v>188</v>
      </c>
      <c r="F136" s="20">
        <f t="shared" si="1"/>
        <v>0</v>
      </c>
      <c r="G136" s="20">
        <v>0</v>
      </c>
      <c r="H136" s="20">
        <v>0</v>
      </c>
      <c r="I136" s="11"/>
    </row>
    <row r="137" spans="1:9" ht="25.5" customHeight="1">
      <c r="A137" s="18">
        <v>2485</v>
      </c>
      <c r="B137" s="19" t="s">
        <v>265</v>
      </c>
      <c r="C137" s="18" t="s">
        <v>188</v>
      </c>
      <c r="D137" s="18" t="s">
        <v>199</v>
      </c>
      <c r="E137" s="18" t="s">
        <v>191</v>
      </c>
      <c r="F137" s="20">
        <f t="shared" si="1"/>
        <v>0</v>
      </c>
      <c r="G137" s="20">
        <v>0</v>
      </c>
      <c r="H137" s="20">
        <v>0</v>
      </c>
      <c r="I137" s="11"/>
    </row>
    <row r="138" spans="1:9" ht="25.5" customHeight="1">
      <c r="A138" s="18">
        <v>2486</v>
      </c>
      <c r="B138" s="19" t="s">
        <v>266</v>
      </c>
      <c r="C138" s="18" t="s">
        <v>188</v>
      </c>
      <c r="D138" s="18" t="s">
        <v>199</v>
      </c>
      <c r="E138" s="18" t="s">
        <v>194</v>
      </c>
      <c r="F138" s="20">
        <f t="shared" si="1"/>
        <v>0</v>
      </c>
      <c r="G138" s="20">
        <v>0</v>
      </c>
      <c r="H138" s="20">
        <v>0</v>
      </c>
      <c r="I138" s="11"/>
    </row>
    <row r="139" spans="1:9" ht="25.5" customHeight="1">
      <c r="A139" s="18">
        <v>2487</v>
      </c>
      <c r="B139" s="19" t="s">
        <v>267</v>
      </c>
      <c r="C139" s="18" t="s">
        <v>188</v>
      </c>
      <c r="D139" s="18" t="s">
        <v>199</v>
      </c>
      <c r="E139" s="18" t="s">
        <v>197</v>
      </c>
      <c r="F139" s="20">
        <f t="shared" si="1"/>
        <v>0</v>
      </c>
      <c r="G139" s="20">
        <v>0</v>
      </c>
      <c r="H139" s="20">
        <v>0</v>
      </c>
      <c r="I139" s="11"/>
    </row>
    <row r="140" spans="1:9" ht="25.5" customHeight="1">
      <c r="A140" s="18">
        <v>2490</v>
      </c>
      <c r="B140" s="19" t="s">
        <v>268</v>
      </c>
      <c r="C140" s="18" t="s">
        <v>188</v>
      </c>
      <c r="D140" s="18" t="s">
        <v>269</v>
      </c>
      <c r="E140" s="18" t="s">
        <v>171</v>
      </c>
      <c r="F140" s="20">
        <f>SUM(F142)</f>
        <v>-199883.2</v>
      </c>
      <c r="G140" s="20">
        <f>SUM(G142)</f>
        <v>0</v>
      </c>
      <c r="H140" s="20">
        <f>SUM(H142)</f>
        <v>-199883.2</v>
      </c>
      <c r="I140" s="11"/>
    </row>
    <row r="141" spans="1:9" ht="15" customHeight="1">
      <c r="A141" s="18"/>
      <c r="B141" s="19" t="s">
        <v>174</v>
      </c>
      <c r="C141" s="18"/>
      <c r="D141" s="18"/>
      <c r="E141" s="18"/>
      <c r="F141" s="18"/>
      <c r="G141" s="18"/>
      <c r="H141" s="18"/>
      <c r="I141" s="11"/>
    </row>
    <row r="142" spans="1:9" ht="25.5" customHeight="1">
      <c r="A142" s="18">
        <v>2491</v>
      </c>
      <c r="B142" s="19" t="s">
        <v>268</v>
      </c>
      <c r="C142" s="18" t="s">
        <v>188</v>
      </c>
      <c r="D142" s="18" t="s">
        <v>269</v>
      </c>
      <c r="E142" s="18" t="s">
        <v>170</v>
      </c>
      <c r="F142" s="20">
        <f>SUM(G142,H142)</f>
        <v>-199883.2</v>
      </c>
      <c r="G142" s="20">
        <v>0</v>
      </c>
      <c r="H142" s="20">
        <v>-199883.2</v>
      </c>
      <c r="I142" s="11"/>
    </row>
    <row r="143" spans="1:9" ht="39.950000000000003" customHeight="1">
      <c r="A143" s="18">
        <v>2500</v>
      </c>
      <c r="B143" s="19" t="s">
        <v>270</v>
      </c>
      <c r="C143" s="18" t="s">
        <v>191</v>
      </c>
      <c r="D143" s="18" t="s">
        <v>171</v>
      </c>
      <c r="E143" s="18" t="s">
        <v>171</v>
      </c>
      <c r="F143" s="20">
        <f>SUM(F145,F148,F151,F154,F157,F160)</f>
        <v>244424</v>
      </c>
      <c r="G143" s="20">
        <f>SUM(G145,G148,G151,G154,G157,G160)</f>
        <v>244424</v>
      </c>
      <c r="H143" s="20">
        <f>SUM(H145,H148,H151,H154,H157,H160)</f>
        <v>0</v>
      </c>
    </row>
    <row r="144" spans="1:9" ht="15" customHeight="1">
      <c r="A144" s="18"/>
      <c r="B144" s="19" t="s">
        <v>172</v>
      </c>
      <c r="C144" s="18"/>
      <c r="D144" s="18"/>
      <c r="E144" s="18"/>
      <c r="F144" s="18"/>
      <c r="G144" s="18"/>
      <c r="H144" s="18"/>
      <c r="I144" s="11"/>
    </row>
    <row r="145" spans="1:9" ht="15" customHeight="1">
      <c r="A145" s="18">
        <v>2510</v>
      </c>
      <c r="B145" s="19" t="s">
        <v>271</v>
      </c>
      <c r="C145" s="18" t="s">
        <v>191</v>
      </c>
      <c r="D145" s="18" t="s">
        <v>170</v>
      </c>
      <c r="E145" s="18" t="s">
        <v>171</v>
      </c>
      <c r="F145" s="20">
        <f>SUM(F147)</f>
        <v>218624</v>
      </c>
      <c r="G145" s="20">
        <f>SUM(G147)</f>
        <v>218624</v>
      </c>
      <c r="H145" s="20">
        <f>SUM(H147)</f>
        <v>0</v>
      </c>
      <c r="I145" s="11"/>
    </row>
    <row r="146" spans="1:9" ht="15" customHeight="1">
      <c r="A146" s="18"/>
      <c r="B146" s="19" t="s">
        <v>174</v>
      </c>
      <c r="C146" s="18"/>
      <c r="D146" s="18"/>
      <c r="E146" s="18"/>
      <c r="F146" s="18"/>
      <c r="G146" s="18"/>
      <c r="H146" s="18"/>
      <c r="I146" s="11"/>
    </row>
    <row r="147" spans="1:9" ht="15" customHeight="1">
      <c r="A147" s="18">
        <v>2511</v>
      </c>
      <c r="B147" s="19" t="s">
        <v>271</v>
      </c>
      <c r="C147" s="18" t="s">
        <v>191</v>
      </c>
      <c r="D147" s="18" t="s">
        <v>170</v>
      </c>
      <c r="E147" s="18" t="s">
        <v>170</v>
      </c>
      <c r="F147" s="20">
        <f>SUM(G147,H147)</f>
        <v>218624</v>
      </c>
      <c r="G147" s="20">
        <v>218624</v>
      </c>
      <c r="H147" s="20">
        <v>0</v>
      </c>
      <c r="I147" s="11"/>
    </row>
    <row r="148" spans="1:9" ht="15" customHeight="1">
      <c r="A148" s="18">
        <v>2520</v>
      </c>
      <c r="B148" s="19" t="s">
        <v>272</v>
      </c>
      <c r="C148" s="18" t="s">
        <v>191</v>
      </c>
      <c r="D148" s="18" t="s">
        <v>177</v>
      </c>
      <c r="E148" s="18" t="s">
        <v>171</v>
      </c>
      <c r="F148" s="20">
        <f>SUM(F150)</f>
        <v>0</v>
      </c>
      <c r="G148" s="20">
        <f>SUM(G150)</f>
        <v>0</v>
      </c>
      <c r="H148" s="20">
        <f>SUM(H150)</f>
        <v>0</v>
      </c>
      <c r="I148" s="11"/>
    </row>
    <row r="149" spans="1:9" ht="15" customHeight="1">
      <c r="A149" s="18"/>
      <c r="B149" s="19" t="s">
        <v>174</v>
      </c>
      <c r="C149" s="18"/>
      <c r="D149" s="18"/>
      <c r="E149" s="18"/>
      <c r="F149" s="18"/>
      <c r="G149" s="18"/>
      <c r="H149" s="18"/>
      <c r="I149" s="11"/>
    </row>
    <row r="150" spans="1:9" ht="15" customHeight="1">
      <c r="A150" s="18">
        <v>2521</v>
      </c>
      <c r="B150" s="19" t="s">
        <v>273</v>
      </c>
      <c r="C150" s="18" t="s">
        <v>191</v>
      </c>
      <c r="D150" s="18" t="s">
        <v>177</v>
      </c>
      <c r="E150" s="18" t="s">
        <v>170</v>
      </c>
      <c r="F150" s="20">
        <f>SUM(G150,H150)</f>
        <v>0</v>
      </c>
      <c r="G150" s="20">
        <v>0</v>
      </c>
      <c r="H150" s="20">
        <v>0</v>
      </c>
      <c r="I150" s="11"/>
    </row>
    <row r="151" spans="1:9" ht="15" customHeight="1">
      <c r="A151" s="18">
        <v>2530</v>
      </c>
      <c r="B151" s="19" t="s">
        <v>274</v>
      </c>
      <c r="C151" s="18" t="s">
        <v>191</v>
      </c>
      <c r="D151" s="18" t="s">
        <v>179</v>
      </c>
      <c r="E151" s="18" t="s">
        <v>171</v>
      </c>
      <c r="F151" s="20">
        <f>SUM(F153)</f>
        <v>10800</v>
      </c>
      <c r="G151" s="20">
        <f>SUM(G153)</f>
        <v>10800</v>
      </c>
      <c r="H151" s="20">
        <f>SUM(H153)</f>
        <v>0</v>
      </c>
      <c r="I151" s="11"/>
    </row>
    <row r="152" spans="1:9" ht="15" customHeight="1">
      <c r="A152" s="18"/>
      <c r="B152" s="19" t="s">
        <v>174</v>
      </c>
      <c r="C152" s="18"/>
      <c r="D152" s="18"/>
      <c r="E152" s="18"/>
      <c r="F152" s="18"/>
      <c r="G152" s="18"/>
      <c r="H152" s="18"/>
      <c r="I152" s="11"/>
    </row>
    <row r="153" spans="1:9" ht="15" customHeight="1">
      <c r="A153" s="18">
        <v>2531</v>
      </c>
      <c r="B153" s="19" t="s">
        <v>274</v>
      </c>
      <c r="C153" s="18" t="s">
        <v>191</v>
      </c>
      <c r="D153" s="18" t="s">
        <v>179</v>
      </c>
      <c r="E153" s="18" t="s">
        <v>170</v>
      </c>
      <c r="F153" s="20">
        <f>SUM(G153,H153)</f>
        <v>10800</v>
      </c>
      <c r="G153" s="20">
        <v>10800</v>
      </c>
      <c r="H153" s="20">
        <v>0</v>
      </c>
      <c r="I153" s="11"/>
    </row>
    <row r="154" spans="1:9" ht="25.5" customHeight="1">
      <c r="A154" s="18">
        <v>2540</v>
      </c>
      <c r="B154" s="19" t="s">
        <v>275</v>
      </c>
      <c r="C154" s="18" t="s">
        <v>191</v>
      </c>
      <c r="D154" s="18" t="s">
        <v>188</v>
      </c>
      <c r="E154" s="18" t="s">
        <v>171</v>
      </c>
      <c r="F154" s="20">
        <f>SUM(F156)</f>
        <v>0</v>
      </c>
      <c r="G154" s="20">
        <f>SUM(G156)</f>
        <v>0</v>
      </c>
      <c r="H154" s="20">
        <f>SUM(H156)</f>
        <v>0</v>
      </c>
      <c r="I154" s="11"/>
    </row>
    <row r="155" spans="1:9" ht="15" customHeight="1">
      <c r="A155" s="18"/>
      <c r="B155" s="19" t="s">
        <v>174</v>
      </c>
      <c r="C155" s="18"/>
      <c r="D155" s="18"/>
      <c r="E155" s="18"/>
      <c r="F155" s="18"/>
      <c r="G155" s="18"/>
      <c r="H155" s="18"/>
      <c r="I155" s="11"/>
    </row>
    <row r="156" spans="1:9" ht="25.5" customHeight="1">
      <c r="A156" s="18">
        <v>2541</v>
      </c>
      <c r="B156" s="19" t="s">
        <v>275</v>
      </c>
      <c r="C156" s="18" t="s">
        <v>191</v>
      </c>
      <c r="D156" s="18" t="s">
        <v>188</v>
      </c>
      <c r="E156" s="18" t="s">
        <v>170</v>
      </c>
      <c r="F156" s="20">
        <f>SUM(G156,H156)</f>
        <v>0</v>
      </c>
      <c r="G156" s="20">
        <v>0</v>
      </c>
      <c r="H156" s="20">
        <v>0</v>
      </c>
      <c r="I156" s="11"/>
    </row>
    <row r="157" spans="1:9" ht="38.25" customHeight="1">
      <c r="A157" s="18">
        <v>2550</v>
      </c>
      <c r="B157" s="19" t="s">
        <v>276</v>
      </c>
      <c r="C157" s="18" t="s">
        <v>191</v>
      </c>
      <c r="D157" s="18" t="s">
        <v>191</v>
      </c>
      <c r="E157" s="18" t="s">
        <v>171</v>
      </c>
      <c r="F157" s="20">
        <f>SUM(F159)</f>
        <v>0</v>
      </c>
      <c r="G157" s="20">
        <f>SUM(G159)</f>
        <v>0</v>
      </c>
      <c r="H157" s="20">
        <f>SUM(H159)</f>
        <v>0</v>
      </c>
      <c r="I157" s="11"/>
    </row>
    <row r="158" spans="1:9" ht="15" customHeight="1">
      <c r="A158" s="18"/>
      <c r="B158" s="19" t="s">
        <v>174</v>
      </c>
      <c r="C158" s="18"/>
      <c r="D158" s="18"/>
      <c r="E158" s="18"/>
      <c r="F158" s="18"/>
      <c r="G158" s="18"/>
      <c r="H158" s="18"/>
      <c r="I158" s="11"/>
    </row>
    <row r="159" spans="1:9" ht="40.5" customHeight="1">
      <c r="A159" s="18">
        <v>2551</v>
      </c>
      <c r="B159" s="19" t="s">
        <v>276</v>
      </c>
      <c r="C159" s="18" t="s">
        <v>191</v>
      </c>
      <c r="D159" s="18" t="s">
        <v>191</v>
      </c>
      <c r="E159" s="18" t="s">
        <v>170</v>
      </c>
      <c r="F159" s="20">
        <f>SUM(G159,H159)</f>
        <v>0</v>
      </c>
      <c r="G159" s="20">
        <v>0</v>
      </c>
      <c r="H159" s="20">
        <v>0</v>
      </c>
      <c r="I159" s="11"/>
    </row>
    <row r="160" spans="1:9" ht="25.5" customHeight="1">
      <c r="A160" s="18">
        <v>2560</v>
      </c>
      <c r="B160" s="19" t="s">
        <v>277</v>
      </c>
      <c r="C160" s="18" t="s">
        <v>191</v>
      </c>
      <c r="D160" s="18" t="s">
        <v>194</v>
      </c>
      <c r="E160" s="18" t="s">
        <v>171</v>
      </c>
      <c r="F160" s="20">
        <f>SUM(F162)</f>
        <v>15000</v>
      </c>
      <c r="G160" s="20">
        <f>SUM(G162)</f>
        <v>15000</v>
      </c>
      <c r="H160" s="20">
        <f>SUM(H162)</f>
        <v>0</v>
      </c>
      <c r="I160" s="11"/>
    </row>
    <row r="161" spans="1:9" ht="15" customHeight="1">
      <c r="A161" s="18"/>
      <c r="B161" s="19" t="s">
        <v>174</v>
      </c>
      <c r="C161" s="18"/>
      <c r="D161" s="18"/>
      <c r="E161" s="18"/>
      <c r="F161" s="18"/>
      <c r="G161" s="18"/>
      <c r="H161" s="18"/>
      <c r="I161" s="11"/>
    </row>
    <row r="162" spans="1:9" ht="25.5" customHeight="1">
      <c r="A162" s="18">
        <v>2561</v>
      </c>
      <c r="B162" s="19" t="s">
        <v>277</v>
      </c>
      <c r="C162" s="18" t="s">
        <v>191</v>
      </c>
      <c r="D162" s="18" t="s">
        <v>194</v>
      </c>
      <c r="E162" s="18" t="s">
        <v>170</v>
      </c>
      <c r="F162" s="20">
        <f>SUM(G162,H162)</f>
        <v>15000</v>
      </c>
      <c r="G162" s="20">
        <v>15000</v>
      </c>
      <c r="H162" s="20">
        <v>0</v>
      </c>
      <c r="I162" s="11"/>
    </row>
    <row r="163" spans="1:9" ht="39.950000000000003" customHeight="1">
      <c r="A163" s="18">
        <v>2600</v>
      </c>
      <c r="B163" s="19" t="s">
        <v>278</v>
      </c>
      <c r="C163" s="18" t="s">
        <v>194</v>
      </c>
      <c r="D163" s="18" t="s">
        <v>171</v>
      </c>
      <c r="E163" s="18" t="s">
        <v>171</v>
      </c>
      <c r="F163" s="20">
        <f>SUM(F165,F168,F171,F174,F177,F180)</f>
        <v>181500</v>
      </c>
      <c r="G163" s="20">
        <f>SUM(G165,G168,G171,G174,G177,G180)</f>
        <v>90000</v>
      </c>
      <c r="H163" s="20">
        <f>SUM(H165,H168,H171,H174,H177,H180)</f>
        <v>91500</v>
      </c>
    </row>
    <row r="164" spans="1:9" ht="15" customHeight="1">
      <c r="A164" s="18"/>
      <c r="B164" s="19" t="s">
        <v>174</v>
      </c>
      <c r="C164" s="18"/>
      <c r="D164" s="18"/>
      <c r="E164" s="18"/>
      <c r="F164" s="18"/>
      <c r="G164" s="18"/>
      <c r="H164" s="18"/>
      <c r="I164" s="11"/>
    </row>
    <row r="165" spans="1:9" ht="15" customHeight="1">
      <c r="A165" s="18">
        <v>2610</v>
      </c>
      <c r="B165" s="19" t="s">
        <v>279</v>
      </c>
      <c r="C165" s="18" t="s">
        <v>194</v>
      </c>
      <c r="D165" s="18" t="s">
        <v>170</v>
      </c>
      <c r="E165" s="18" t="s">
        <v>171</v>
      </c>
      <c r="F165" s="20">
        <f>SUM(F167)</f>
        <v>92000</v>
      </c>
      <c r="G165" s="20">
        <f>SUM(G167)</f>
        <v>2000</v>
      </c>
      <c r="H165" s="20">
        <f>SUM(H167)</f>
        <v>90000</v>
      </c>
      <c r="I165" s="11"/>
    </row>
    <row r="166" spans="1:9" ht="15" customHeight="1">
      <c r="A166" s="18"/>
      <c r="B166" s="19" t="s">
        <v>174</v>
      </c>
      <c r="C166" s="18"/>
      <c r="D166" s="18"/>
      <c r="E166" s="18"/>
      <c r="F166" s="18"/>
      <c r="G166" s="18"/>
      <c r="H166" s="18"/>
      <c r="I166" s="11"/>
    </row>
    <row r="167" spans="1:9" ht="15" customHeight="1">
      <c r="A167" s="18">
        <v>2611</v>
      </c>
      <c r="B167" s="19" t="s">
        <v>279</v>
      </c>
      <c r="C167" s="18" t="s">
        <v>194</v>
      </c>
      <c r="D167" s="18" t="s">
        <v>170</v>
      </c>
      <c r="E167" s="18" t="s">
        <v>170</v>
      </c>
      <c r="F167" s="20">
        <f>SUM(G167,H167)</f>
        <v>92000</v>
      </c>
      <c r="G167" s="20">
        <v>2000</v>
      </c>
      <c r="H167" s="20">
        <v>90000</v>
      </c>
      <c r="I167" s="11"/>
    </row>
    <row r="168" spans="1:9" ht="15" customHeight="1">
      <c r="A168" s="18">
        <v>2620</v>
      </c>
      <c r="B168" s="19" t="s">
        <v>280</v>
      </c>
      <c r="C168" s="18" t="s">
        <v>194</v>
      </c>
      <c r="D168" s="18" t="s">
        <v>177</v>
      </c>
      <c r="E168" s="18" t="s">
        <v>171</v>
      </c>
      <c r="F168" s="20">
        <f>SUM(F170)</f>
        <v>0</v>
      </c>
      <c r="G168" s="20">
        <f>SUM(G170)</f>
        <v>0</v>
      </c>
      <c r="H168" s="20">
        <f>SUM(H170)</f>
        <v>0</v>
      </c>
      <c r="I168" s="11"/>
    </row>
    <row r="169" spans="1:9" ht="15" customHeight="1">
      <c r="A169" s="18"/>
      <c r="B169" s="19" t="s">
        <v>174</v>
      </c>
      <c r="C169" s="18"/>
      <c r="D169" s="18"/>
      <c r="E169" s="18"/>
      <c r="F169" s="18"/>
      <c r="G169" s="18"/>
      <c r="H169" s="18"/>
      <c r="I169" s="11"/>
    </row>
    <row r="170" spans="1:9" ht="15" customHeight="1">
      <c r="A170" s="18">
        <v>2621</v>
      </c>
      <c r="B170" s="19" t="s">
        <v>280</v>
      </c>
      <c r="C170" s="18" t="s">
        <v>194</v>
      </c>
      <c r="D170" s="18" t="s">
        <v>177</v>
      </c>
      <c r="E170" s="18" t="s">
        <v>170</v>
      </c>
      <c r="F170" s="20">
        <f>SUM(G170,H170)</f>
        <v>0</v>
      </c>
      <c r="G170" s="20">
        <v>0</v>
      </c>
      <c r="H170" s="20">
        <v>0</v>
      </c>
      <c r="I170" s="11"/>
    </row>
    <row r="171" spans="1:9" ht="15" customHeight="1">
      <c r="A171" s="18">
        <v>2630</v>
      </c>
      <c r="B171" s="19" t="s">
        <v>281</v>
      </c>
      <c r="C171" s="18" t="s">
        <v>194</v>
      </c>
      <c r="D171" s="18" t="s">
        <v>179</v>
      </c>
      <c r="E171" s="18" t="s">
        <v>171</v>
      </c>
      <c r="F171" s="20">
        <f>SUM(F173)</f>
        <v>24000</v>
      </c>
      <c r="G171" s="20">
        <f>SUM(G173)</f>
        <v>22500</v>
      </c>
      <c r="H171" s="20">
        <f>SUM(H173)</f>
        <v>1500</v>
      </c>
      <c r="I171" s="11"/>
    </row>
    <row r="172" spans="1:9" ht="15" customHeight="1">
      <c r="A172" s="18"/>
      <c r="B172" s="19" t="s">
        <v>174</v>
      </c>
      <c r="C172" s="18"/>
      <c r="D172" s="18"/>
      <c r="E172" s="18"/>
      <c r="F172" s="18"/>
      <c r="G172" s="18"/>
      <c r="H172" s="18"/>
      <c r="I172" s="11"/>
    </row>
    <row r="173" spans="1:9" ht="15" customHeight="1">
      <c r="A173" s="18">
        <v>2631</v>
      </c>
      <c r="B173" s="19" t="s">
        <v>281</v>
      </c>
      <c r="C173" s="18" t="s">
        <v>194</v>
      </c>
      <c r="D173" s="18" t="s">
        <v>179</v>
      </c>
      <c r="E173" s="18" t="s">
        <v>170</v>
      </c>
      <c r="F173" s="20">
        <f>SUM(G173,H173)</f>
        <v>24000</v>
      </c>
      <c r="G173" s="20">
        <v>22500</v>
      </c>
      <c r="H173" s="20">
        <v>1500</v>
      </c>
      <c r="I173" s="11"/>
    </row>
    <row r="174" spans="1:9" ht="15" customHeight="1">
      <c r="A174" s="18">
        <v>2640</v>
      </c>
      <c r="B174" s="19" t="s">
        <v>282</v>
      </c>
      <c r="C174" s="18" t="s">
        <v>194</v>
      </c>
      <c r="D174" s="18" t="s">
        <v>188</v>
      </c>
      <c r="E174" s="18" t="s">
        <v>171</v>
      </c>
      <c r="F174" s="20">
        <f>SUM(F176)</f>
        <v>65500</v>
      </c>
      <c r="G174" s="20">
        <f>SUM(G176)</f>
        <v>65500</v>
      </c>
      <c r="H174" s="20">
        <f>SUM(H176)</f>
        <v>0</v>
      </c>
      <c r="I174" s="11"/>
    </row>
    <row r="175" spans="1:9" ht="15" customHeight="1">
      <c r="A175" s="18"/>
      <c r="B175" s="19" t="s">
        <v>174</v>
      </c>
      <c r="C175" s="18"/>
      <c r="D175" s="18"/>
      <c r="E175" s="18"/>
      <c r="F175" s="18"/>
      <c r="G175" s="18"/>
      <c r="H175" s="18"/>
      <c r="I175" s="11"/>
    </row>
    <row r="176" spans="1:9" ht="15" customHeight="1">
      <c r="A176" s="18">
        <v>2641</v>
      </c>
      <c r="B176" s="19" t="s">
        <v>282</v>
      </c>
      <c r="C176" s="18" t="s">
        <v>194</v>
      </c>
      <c r="D176" s="18" t="s">
        <v>188</v>
      </c>
      <c r="E176" s="18" t="s">
        <v>170</v>
      </c>
      <c r="F176" s="20">
        <f>SUM(G176,H176)</f>
        <v>65500</v>
      </c>
      <c r="G176" s="20">
        <v>65500</v>
      </c>
      <c r="H176" s="20">
        <v>0</v>
      </c>
      <c r="I176" s="11"/>
    </row>
    <row r="177" spans="1:9" ht="39.950000000000003" customHeight="1">
      <c r="A177" s="18">
        <v>2650</v>
      </c>
      <c r="B177" s="19" t="s">
        <v>283</v>
      </c>
      <c r="C177" s="18" t="s">
        <v>194</v>
      </c>
      <c r="D177" s="18" t="s">
        <v>191</v>
      </c>
      <c r="E177" s="18" t="s">
        <v>171</v>
      </c>
      <c r="F177" s="20">
        <f>SUM(F179)</f>
        <v>0</v>
      </c>
      <c r="G177" s="20">
        <f>SUM(G179)</f>
        <v>0</v>
      </c>
      <c r="H177" s="20">
        <f>SUM(H179)</f>
        <v>0</v>
      </c>
      <c r="I177" s="11"/>
    </row>
    <row r="178" spans="1:9" ht="15" customHeight="1">
      <c r="A178" s="18"/>
      <c r="B178" s="19" t="s">
        <v>174</v>
      </c>
      <c r="C178" s="18"/>
      <c r="D178" s="18"/>
      <c r="E178" s="18"/>
      <c r="F178" s="18"/>
      <c r="G178" s="18"/>
      <c r="H178" s="18"/>
      <c r="I178" s="11"/>
    </row>
    <row r="179" spans="1:9" ht="39.950000000000003" customHeight="1">
      <c r="A179" s="18">
        <v>2651</v>
      </c>
      <c r="B179" s="19" t="s">
        <v>283</v>
      </c>
      <c r="C179" s="18" t="s">
        <v>194</v>
      </c>
      <c r="D179" s="18" t="s">
        <v>191</v>
      </c>
      <c r="E179" s="18" t="s">
        <v>170</v>
      </c>
      <c r="F179" s="20">
        <f>SUM(G179,H179)</f>
        <v>0</v>
      </c>
      <c r="G179" s="20">
        <v>0</v>
      </c>
      <c r="H179" s="20">
        <v>0</v>
      </c>
      <c r="I179" s="11"/>
    </row>
    <row r="180" spans="1:9" ht="39.950000000000003" customHeight="1">
      <c r="A180" s="18">
        <v>2660</v>
      </c>
      <c r="B180" s="19" t="s">
        <v>284</v>
      </c>
      <c r="C180" s="18" t="s">
        <v>194</v>
      </c>
      <c r="D180" s="18" t="s">
        <v>194</v>
      </c>
      <c r="E180" s="18" t="s">
        <v>171</v>
      </c>
      <c r="F180" s="20">
        <f>SUM(F182)</f>
        <v>0</v>
      </c>
      <c r="G180" s="20">
        <f>SUM(G182)</f>
        <v>0</v>
      </c>
      <c r="H180" s="20">
        <f>SUM(H182)</f>
        <v>0</v>
      </c>
      <c r="I180" s="11"/>
    </row>
    <row r="181" spans="1:9" ht="15" customHeight="1">
      <c r="A181" s="18"/>
      <c r="B181" s="19" t="s">
        <v>174</v>
      </c>
      <c r="C181" s="18"/>
      <c r="D181" s="18"/>
      <c r="E181" s="18"/>
      <c r="F181" s="18"/>
      <c r="G181" s="18"/>
      <c r="H181" s="18"/>
      <c r="I181" s="11"/>
    </row>
    <row r="182" spans="1:9" ht="25.5" customHeight="1">
      <c r="A182" s="18">
        <v>2661</v>
      </c>
      <c r="B182" s="19" t="s">
        <v>284</v>
      </c>
      <c r="C182" s="18" t="s">
        <v>194</v>
      </c>
      <c r="D182" s="18" t="s">
        <v>194</v>
      </c>
      <c r="E182" s="18" t="s">
        <v>170</v>
      </c>
      <c r="F182" s="20">
        <f>SUM(G182,H182)</f>
        <v>0</v>
      </c>
      <c r="G182" s="20">
        <v>0</v>
      </c>
      <c r="H182" s="20">
        <v>0</v>
      </c>
      <c r="I182" s="11"/>
    </row>
    <row r="183" spans="1:9" ht="39.950000000000003" customHeight="1">
      <c r="A183" s="18">
        <v>2700</v>
      </c>
      <c r="B183" s="19" t="s">
        <v>285</v>
      </c>
      <c r="C183" s="18" t="s">
        <v>197</v>
      </c>
      <c r="D183" s="18" t="s">
        <v>171</v>
      </c>
      <c r="E183" s="18" t="s">
        <v>171</v>
      </c>
      <c r="F183" s="20">
        <f>SUM(F185,F190,F196,F202,F205,F208)</f>
        <v>3400</v>
      </c>
      <c r="G183" s="20">
        <f>SUM(G185,G190,G196,G202,G205,G208)</f>
        <v>3400</v>
      </c>
      <c r="H183" s="20">
        <f>SUM(H185,H190,H196,H202,H205,H208)</f>
        <v>0</v>
      </c>
      <c r="I183" s="11"/>
    </row>
    <row r="184" spans="1:9" ht="15" customHeight="1">
      <c r="A184" s="18"/>
      <c r="B184" s="19" t="s">
        <v>174</v>
      </c>
      <c r="C184" s="18"/>
      <c r="D184" s="18"/>
      <c r="E184" s="18"/>
      <c r="F184" s="18"/>
      <c r="G184" s="18"/>
      <c r="H184" s="18"/>
      <c r="I184" s="11"/>
    </row>
    <row r="185" spans="1:9" ht="25.5" customHeight="1">
      <c r="A185" s="18">
        <v>2710</v>
      </c>
      <c r="B185" s="19" t="s">
        <v>286</v>
      </c>
      <c r="C185" s="18" t="s">
        <v>197</v>
      </c>
      <c r="D185" s="18" t="s">
        <v>170</v>
      </c>
      <c r="E185" s="18" t="s">
        <v>171</v>
      </c>
      <c r="F185" s="20">
        <f>SUM(F187:F189)</f>
        <v>3400</v>
      </c>
      <c r="G185" s="20">
        <f>SUM(G187:G189)</f>
        <v>3400</v>
      </c>
      <c r="H185" s="20">
        <f>SUM(H187:H189)</f>
        <v>0</v>
      </c>
      <c r="I185" s="11"/>
    </row>
    <row r="186" spans="1:9" ht="15" customHeight="1">
      <c r="A186" s="18"/>
      <c r="B186" s="19" t="s">
        <v>174</v>
      </c>
      <c r="C186" s="18"/>
      <c r="D186" s="18"/>
      <c r="E186" s="18"/>
      <c r="F186" s="18"/>
      <c r="G186" s="18"/>
      <c r="H186" s="18"/>
      <c r="I186" s="11"/>
    </row>
    <row r="187" spans="1:9" ht="15" customHeight="1">
      <c r="A187" s="18">
        <v>2711</v>
      </c>
      <c r="B187" s="19" t="s">
        <v>287</v>
      </c>
      <c r="C187" s="18" t="s">
        <v>197</v>
      </c>
      <c r="D187" s="18" t="s">
        <v>170</v>
      </c>
      <c r="E187" s="18" t="s">
        <v>170</v>
      </c>
      <c r="F187" s="20">
        <f>SUM(G187,H187)</f>
        <v>0</v>
      </c>
      <c r="G187" s="20">
        <v>0</v>
      </c>
      <c r="H187" s="20">
        <v>0</v>
      </c>
      <c r="I187" s="11"/>
    </row>
    <row r="188" spans="1:9" ht="15" customHeight="1">
      <c r="A188" s="18">
        <v>2712</v>
      </c>
      <c r="B188" s="19" t="s">
        <v>288</v>
      </c>
      <c r="C188" s="18" t="s">
        <v>197</v>
      </c>
      <c r="D188" s="18" t="s">
        <v>170</v>
      </c>
      <c r="E188" s="18" t="s">
        <v>177</v>
      </c>
      <c r="F188" s="20">
        <f>SUM(G188,H188)</f>
        <v>0</v>
      </c>
      <c r="G188" s="20">
        <v>0</v>
      </c>
      <c r="H188" s="20">
        <v>0</v>
      </c>
      <c r="I188" s="11"/>
    </row>
    <row r="189" spans="1:9" ht="15" customHeight="1">
      <c r="A189" s="18">
        <v>2713</v>
      </c>
      <c r="B189" s="19" t="s">
        <v>289</v>
      </c>
      <c r="C189" s="18" t="s">
        <v>197</v>
      </c>
      <c r="D189" s="18" t="s">
        <v>170</v>
      </c>
      <c r="E189" s="18" t="s">
        <v>179</v>
      </c>
      <c r="F189" s="20">
        <f>SUM(G189,H189)</f>
        <v>3400</v>
      </c>
      <c r="G189" s="20">
        <v>3400</v>
      </c>
      <c r="H189" s="20">
        <v>0</v>
      </c>
      <c r="I189" s="11"/>
    </row>
    <row r="190" spans="1:9" ht="15" customHeight="1">
      <c r="A190" s="18">
        <v>2720</v>
      </c>
      <c r="B190" s="19" t="s">
        <v>290</v>
      </c>
      <c r="C190" s="18" t="s">
        <v>197</v>
      </c>
      <c r="D190" s="18" t="s">
        <v>177</v>
      </c>
      <c r="E190" s="18" t="s">
        <v>171</v>
      </c>
      <c r="F190" s="20">
        <f>SUM(F192:F195)</f>
        <v>0</v>
      </c>
      <c r="G190" s="20">
        <f>SUM(G192:G195)</f>
        <v>0</v>
      </c>
      <c r="H190" s="20">
        <f>SUM(H192:H195)</f>
        <v>0</v>
      </c>
      <c r="I190" s="11"/>
    </row>
    <row r="191" spans="1:9" ht="15" customHeight="1">
      <c r="A191" s="18"/>
      <c r="B191" s="19" t="s">
        <v>174</v>
      </c>
      <c r="C191" s="18"/>
      <c r="D191" s="18"/>
      <c r="E191" s="18"/>
      <c r="F191" s="18"/>
      <c r="G191" s="18"/>
      <c r="H191" s="18"/>
      <c r="I191" s="11"/>
    </row>
    <row r="192" spans="1:9" ht="15" customHeight="1">
      <c r="A192" s="18">
        <v>2721</v>
      </c>
      <c r="B192" s="19" t="s">
        <v>291</v>
      </c>
      <c r="C192" s="18" t="s">
        <v>197</v>
      </c>
      <c r="D192" s="18" t="s">
        <v>177</v>
      </c>
      <c r="E192" s="18" t="s">
        <v>170</v>
      </c>
      <c r="F192" s="20">
        <f>SUM(G192,H192)</f>
        <v>0</v>
      </c>
      <c r="G192" s="20">
        <v>0</v>
      </c>
      <c r="H192" s="20">
        <v>0</v>
      </c>
      <c r="I192" s="11"/>
    </row>
    <row r="193" spans="1:9" ht="15" customHeight="1">
      <c r="A193" s="18">
        <v>2722</v>
      </c>
      <c r="B193" s="19" t="s">
        <v>292</v>
      </c>
      <c r="C193" s="18" t="s">
        <v>197</v>
      </c>
      <c r="D193" s="18" t="s">
        <v>177</v>
      </c>
      <c r="E193" s="18" t="s">
        <v>177</v>
      </c>
      <c r="F193" s="20">
        <f>SUM(G193,H193)</f>
        <v>0</v>
      </c>
      <c r="G193" s="20">
        <v>0</v>
      </c>
      <c r="H193" s="20">
        <v>0</v>
      </c>
      <c r="I193" s="11"/>
    </row>
    <row r="194" spans="1:9" ht="15" customHeight="1">
      <c r="A194" s="18">
        <v>2723</v>
      </c>
      <c r="B194" s="19" t="s">
        <v>293</v>
      </c>
      <c r="C194" s="18" t="s">
        <v>197</v>
      </c>
      <c r="D194" s="18" t="s">
        <v>177</v>
      </c>
      <c r="E194" s="18" t="s">
        <v>179</v>
      </c>
      <c r="F194" s="20">
        <f>SUM(G194,H194)</f>
        <v>0</v>
      </c>
      <c r="G194" s="20">
        <v>0</v>
      </c>
      <c r="H194" s="20">
        <v>0</v>
      </c>
      <c r="I194" s="11"/>
    </row>
    <row r="195" spans="1:9" ht="15" customHeight="1">
      <c r="A195" s="18">
        <v>2724</v>
      </c>
      <c r="B195" s="19" t="s">
        <v>294</v>
      </c>
      <c r="C195" s="18" t="s">
        <v>197</v>
      </c>
      <c r="D195" s="18" t="s">
        <v>177</v>
      </c>
      <c r="E195" s="18" t="s">
        <v>188</v>
      </c>
      <c r="F195" s="20">
        <f>SUM(G195,H195)</f>
        <v>0</v>
      </c>
      <c r="G195" s="20">
        <v>0</v>
      </c>
      <c r="H195" s="20">
        <v>0</v>
      </c>
      <c r="I195" s="11"/>
    </row>
    <row r="196" spans="1:9" ht="15" customHeight="1">
      <c r="A196" s="18">
        <v>2730</v>
      </c>
      <c r="B196" s="19" t="s">
        <v>295</v>
      </c>
      <c r="C196" s="18" t="s">
        <v>197</v>
      </c>
      <c r="D196" s="18" t="s">
        <v>179</v>
      </c>
      <c r="E196" s="18" t="s">
        <v>171</v>
      </c>
      <c r="F196" s="20">
        <f>SUM(F198:F201)</f>
        <v>0</v>
      </c>
      <c r="G196" s="20">
        <f>SUM(G198:G201)</f>
        <v>0</v>
      </c>
      <c r="H196" s="20">
        <f>SUM(H198:H201)</f>
        <v>0</v>
      </c>
      <c r="I196" s="11"/>
    </row>
    <row r="197" spans="1:9" ht="15" customHeight="1">
      <c r="A197" s="18"/>
      <c r="B197" s="19" t="s">
        <v>174</v>
      </c>
      <c r="C197" s="18"/>
      <c r="D197" s="18"/>
      <c r="E197" s="18"/>
      <c r="F197" s="18"/>
      <c r="G197" s="18"/>
      <c r="H197" s="18"/>
      <c r="I197" s="11"/>
    </row>
    <row r="198" spans="1:9" ht="25.5" customHeight="1">
      <c r="A198" s="18">
        <v>2731</v>
      </c>
      <c r="B198" s="19" t="s">
        <v>296</v>
      </c>
      <c r="C198" s="18" t="s">
        <v>197</v>
      </c>
      <c r="D198" s="18" t="s">
        <v>179</v>
      </c>
      <c r="E198" s="18" t="s">
        <v>170</v>
      </c>
      <c r="F198" s="20">
        <f>SUM(G198,H198)</f>
        <v>0</v>
      </c>
      <c r="G198" s="20">
        <v>0</v>
      </c>
      <c r="H198" s="20">
        <v>0</v>
      </c>
      <c r="I198" s="11"/>
    </row>
    <row r="199" spans="1:9" ht="25.5" customHeight="1">
      <c r="A199" s="18">
        <v>2732</v>
      </c>
      <c r="B199" s="19" t="s">
        <v>297</v>
      </c>
      <c r="C199" s="18" t="s">
        <v>197</v>
      </c>
      <c r="D199" s="18" t="s">
        <v>179</v>
      </c>
      <c r="E199" s="18" t="s">
        <v>177</v>
      </c>
      <c r="F199" s="20">
        <f>SUM(G199,H199)</f>
        <v>0</v>
      </c>
      <c r="G199" s="20">
        <v>0</v>
      </c>
      <c r="H199" s="20">
        <v>0</v>
      </c>
      <c r="I199" s="11"/>
    </row>
    <row r="200" spans="1:9" ht="25.5" customHeight="1">
      <c r="A200" s="18">
        <v>2733</v>
      </c>
      <c r="B200" s="19" t="s">
        <v>298</v>
      </c>
      <c r="C200" s="18" t="s">
        <v>197</v>
      </c>
      <c r="D200" s="18" t="s">
        <v>179</v>
      </c>
      <c r="E200" s="18" t="s">
        <v>179</v>
      </c>
      <c r="F200" s="20">
        <f>SUM(G200,H200)</f>
        <v>0</v>
      </c>
      <c r="G200" s="20">
        <v>0</v>
      </c>
      <c r="H200" s="20">
        <v>0</v>
      </c>
      <c r="I200" s="11"/>
    </row>
    <row r="201" spans="1:9" ht="25.5" customHeight="1">
      <c r="A201" s="18">
        <v>2734</v>
      </c>
      <c r="B201" s="19" t="s">
        <v>299</v>
      </c>
      <c r="C201" s="18" t="s">
        <v>197</v>
      </c>
      <c r="D201" s="18" t="s">
        <v>179</v>
      </c>
      <c r="E201" s="18" t="s">
        <v>188</v>
      </c>
      <c r="F201" s="20">
        <f>SUM(G201,H201)</f>
        <v>0</v>
      </c>
      <c r="G201" s="20">
        <v>0</v>
      </c>
      <c r="H201" s="20">
        <v>0</v>
      </c>
      <c r="I201" s="11"/>
    </row>
    <row r="202" spans="1:9" ht="15" customHeight="1">
      <c r="A202" s="18">
        <v>2740</v>
      </c>
      <c r="B202" s="19" t="s">
        <v>300</v>
      </c>
      <c r="C202" s="18" t="s">
        <v>197</v>
      </c>
      <c r="D202" s="18" t="s">
        <v>188</v>
      </c>
      <c r="E202" s="18" t="s">
        <v>171</v>
      </c>
      <c r="F202" s="20">
        <f>SUM(F204)</f>
        <v>0</v>
      </c>
      <c r="G202" s="20">
        <f>SUM(G204)</f>
        <v>0</v>
      </c>
      <c r="H202" s="20">
        <f>SUM(H204)</f>
        <v>0</v>
      </c>
      <c r="I202" s="11"/>
    </row>
    <row r="203" spans="1:9" ht="15" customHeight="1">
      <c r="A203" s="18"/>
      <c r="B203" s="19" t="s">
        <v>174</v>
      </c>
      <c r="C203" s="18"/>
      <c r="D203" s="18"/>
      <c r="E203" s="18"/>
      <c r="F203" s="18"/>
      <c r="G203" s="18"/>
      <c r="H203" s="18"/>
      <c r="I203" s="11"/>
    </row>
    <row r="204" spans="1:9" ht="15" customHeight="1">
      <c r="A204" s="18">
        <v>2741</v>
      </c>
      <c r="B204" s="19" t="s">
        <v>300</v>
      </c>
      <c r="C204" s="18" t="s">
        <v>197</v>
      </c>
      <c r="D204" s="18" t="s">
        <v>188</v>
      </c>
      <c r="E204" s="18" t="s">
        <v>170</v>
      </c>
      <c r="F204" s="20">
        <f>SUM(G204,H204)</f>
        <v>0</v>
      </c>
      <c r="G204" s="20">
        <v>0</v>
      </c>
      <c r="H204" s="20">
        <v>0</v>
      </c>
      <c r="I204" s="11"/>
    </row>
    <row r="205" spans="1:9" ht="25.5" customHeight="1">
      <c r="A205" s="18">
        <v>2750</v>
      </c>
      <c r="B205" s="19" t="s">
        <v>301</v>
      </c>
      <c r="C205" s="18" t="s">
        <v>197</v>
      </c>
      <c r="D205" s="18" t="s">
        <v>191</v>
      </c>
      <c r="E205" s="18" t="s">
        <v>171</v>
      </c>
      <c r="F205" s="20">
        <f>SUM(F207)</f>
        <v>0</v>
      </c>
      <c r="G205" s="20">
        <f>SUM(G207)</f>
        <v>0</v>
      </c>
      <c r="H205" s="20">
        <f>SUM(H207)</f>
        <v>0</v>
      </c>
      <c r="I205" s="11"/>
    </row>
    <row r="206" spans="1:9" ht="15" customHeight="1">
      <c r="A206" s="18"/>
      <c r="B206" s="19" t="s">
        <v>174</v>
      </c>
      <c r="C206" s="18"/>
      <c r="D206" s="18"/>
      <c r="E206" s="18"/>
      <c r="F206" s="18"/>
      <c r="G206" s="18"/>
      <c r="H206" s="18"/>
      <c r="I206" s="11"/>
    </row>
    <row r="207" spans="1:9" ht="25.5" customHeight="1">
      <c r="A207" s="18">
        <v>2751</v>
      </c>
      <c r="B207" s="19" t="s">
        <v>301</v>
      </c>
      <c r="C207" s="18" t="s">
        <v>197</v>
      </c>
      <c r="D207" s="18" t="s">
        <v>191</v>
      </c>
      <c r="E207" s="18" t="s">
        <v>170</v>
      </c>
      <c r="F207" s="20">
        <f>SUM(G207,H207)</f>
        <v>0</v>
      </c>
      <c r="G207" s="20">
        <v>0</v>
      </c>
      <c r="H207" s="20">
        <v>0</v>
      </c>
      <c r="I207" s="11"/>
    </row>
    <row r="208" spans="1:9" ht="15" customHeight="1">
      <c r="A208" s="18">
        <v>2760</v>
      </c>
      <c r="B208" s="19" t="s">
        <v>302</v>
      </c>
      <c r="C208" s="18" t="s">
        <v>197</v>
      </c>
      <c r="D208" s="18" t="s">
        <v>194</v>
      </c>
      <c r="E208" s="18" t="s">
        <v>171</v>
      </c>
      <c r="F208" s="20">
        <f>SUM(F210:F211)</f>
        <v>0</v>
      </c>
      <c r="G208" s="20">
        <f>SUM(G210:G211)</f>
        <v>0</v>
      </c>
      <c r="H208" s="20">
        <f>SUM(H210:H211)</f>
        <v>0</v>
      </c>
      <c r="I208" s="11"/>
    </row>
    <row r="209" spans="1:9" ht="15" customHeight="1">
      <c r="A209" s="18"/>
      <c r="B209" s="19" t="s">
        <v>174</v>
      </c>
      <c r="C209" s="18"/>
      <c r="D209" s="18"/>
      <c r="E209" s="18"/>
      <c r="F209" s="18"/>
      <c r="G209" s="18"/>
      <c r="H209" s="18"/>
      <c r="I209" s="11"/>
    </row>
    <row r="210" spans="1:9" ht="25.5" customHeight="1">
      <c r="A210" s="18">
        <v>2761</v>
      </c>
      <c r="B210" s="19" t="s">
        <v>303</v>
      </c>
      <c r="C210" s="18" t="s">
        <v>197</v>
      </c>
      <c r="D210" s="18" t="s">
        <v>194</v>
      </c>
      <c r="E210" s="18" t="s">
        <v>170</v>
      </c>
      <c r="F210" s="20">
        <f>SUM(G210,H210)</f>
        <v>0</v>
      </c>
      <c r="G210" s="20">
        <v>0</v>
      </c>
      <c r="H210" s="20">
        <v>0</v>
      </c>
    </row>
    <row r="211" spans="1:9" ht="15" customHeight="1">
      <c r="A211" s="18">
        <v>2762</v>
      </c>
      <c r="B211" s="19" t="s">
        <v>302</v>
      </c>
      <c r="C211" s="18" t="s">
        <v>197</v>
      </c>
      <c r="D211" s="18" t="s">
        <v>194</v>
      </c>
      <c r="E211" s="18" t="s">
        <v>177</v>
      </c>
      <c r="F211" s="20">
        <f>SUM(G211,H211)</f>
        <v>0</v>
      </c>
      <c r="G211" s="20">
        <v>0</v>
      </c>
      <c r="H211" s="20">
        <v>0</v>
      </c>
    </row>
    <row r="212" spans="1:9" ht="38.25" customHeight="1">
      <c r="A212" s="18">
        <v>2800</v>
      </c>
      <c r="B212" s="19" t="s">
        <v>304</v>
      </c>
      <c r="C212" s="18" t="s">
        <v>199</v>
      </c>
      <c r="D212" s="18" t="s">
        <v>171</v>
      </c>
      <c r="E212" s="18" t="s">
        <v>171</v>
      </c>
      <c r="F212" s="20">
        <f>SUM(F214,F217,F226,F231,F236,F239)</f>
        <v>351090.4</v>
      </c>
      <c r="G212" s="20">
        <f>SUM(G214,G217,G226,G231,G236,G239)</f>
        <v>127672.6</v>
      </c>
      <c r="H212" s="20">
        <f>SUM(H214,H217,H226,H231,H236,H239)</f>
        <v>223417.8</v>
      </c>
    </row>
    <row r="213" spans="1:9" ht="15" customHeight="1">
      <c r="A213" s="18"/>
      <c r="B213" s="19" t="s">
        <v>174</v>
      </c>
      <c r="C213" s="18"/>
      <c r="D213" s="18"/>
      <c r="E213" s="18"/>
      <c r="F213" s="18"/>
      <c r="G213" s="18"/>
      <c r="H213" s="18"/>
    </row>
    <row r="214" spans="1:9" ht="15" customHeight="1">
      <c r="A214" s="18">
        <v>2810</v>
      </c>
      <c r="B214" s="19" t="s">
        <v>305</v>
      </c>
      <c r="C214" s="18" t="s">
        <v>199</v>
      </c>
      <c r="D214" s="18" t="s">
        <v>170</v>
      </c>
      <c r="E214" s="18" t="s">
        <v>171</v>
      </c>
      <c r="F214" s="20">
        <f>SUM(F216)</f>
        <v>0</v>
      </c>
      <c r="G214" s="20">
        <f>SUM(G216)</f>
        <v>0</v>
      </c>
      <c r="H214" s="20">
        <f>SUM(H216)</f>
        <v>0</v>
      </c>
    </row>
    <row r="215" spans="1:9" ht="15" customHeight="1">
      <c r="A215" s="18"/>
      <c r="B215" s="19" t="s">
        <v>174</v>
      </c>
      <c r="C215" s="18"/>
      <c r="D215" s="18"/>
      <c r="E215" s="18"/>
      <c r="F215" s="18"/>
      <c r="G215" s="18"/>
      <c r="H215" s="18"/>
    </row>
    <row r="216" spans="1:9" ht="15" customHeight="1">
      <c r="A216" s="18">
        <v>2811</v>
      </c>
      <c r="B216" s="19" t="s">
        <v>305</v>
      </c>
      <c r="C216" s="18" t="s">
        <v>199</v>
      </c>
      <c r="D216" s="18" t="s">
        <v>170</v>
      </c>
      <c r="E216" s="18" t="s">
        <v>170</v>
      </c>
      <c r="F216" s="20">
        <f>SUM(G216,H216)</f>
        <v>0</v>
      </c>
      <c r="G216" s="20">
        <v>0</v>
      </c>
      <c r="H216" s="20">
        <v>0</v>
      </c>
    </row>
    <row r="217" spans="1:9" ht="15" customHeight="1">
      <c r="A217" s="18">
        <v>2820</v>
      </c>
      <c r="B217" s="19" t="s">
        <v>306</v>
      </c>
      <c r="C217" s="18" t="s">
        <v>199</v>
      </c>
      <c r="D217" s="18" t="s">
        <v>177</v>
      </c>
      <c r="E217" s="18" t="s">
        <v>171</v>
      </c>
      <c r="F217" s="20">
        <f>SUM(F219:F225)</f>
        <v>163358.1</v>
      </c>
      <c r="G217" s="20">
        <f>SUM(G219:G225)</f>
        <v>126872.6</v>
      </c>
      <c r="H217" s="20">
        <f>SUM(H219:H225)</f>
        <v>36485.5</v>
      </c>
    </row>
    <row r="218" spans="1:9" ht="15" customHeight="1">
      <c r="A218" s="18"/>
      <c r="B218" s="19" t="s">
        <v>174</v>
      </c>
      <c r="C218" s="18"/>
      <c r="D218" s="18"/>
      <c r="E218" s="18"/>
      <c r="F218" s="18"/>
      <c r="G218" s="18"/>
      <c r="H218" s="18"/>
    </row>
    <row r="219" spans="1:9" ht="15" customHeight="1">
      <c r="A219" s="18">
        <v>2821</v>
      </c>
      <c r="B219" s="19" t="s">
        <v>307</v>
      </c>
      <c r="C219" s="18" t="s">
        <v>199</v>
      </c>
      <c r="D219" s="18" t="s">
        <v>177</v>
      </c>
      <c r="E219" s="18" t="s">
        <v>170</v>
      </c>
      <c r="F219" s="20">
        <f t="shared" ref="F219:F225" si="2">SUM(G219,H219)</f>
        <v>51555</v>
      </c>
      <c r="G219" s="20">
        <v>50005</v>
      </c>
      <c r="H219" s="20">
        <v>1550</v>
      </c>
    </row>
    <row r="220" spans="1:9" ht="15" customHeight="1">
      <c r="A220" s="18">
        <v>2822</v>
      </c>
      <c r="B220" s="19" t="s">
        <v>308</v>
      </c>
      <c r="C220" s="18" t="s">
        <v>199</v>
      </c>
      <c r="D220" s="18" t="s">
        <v>177</v>
      </c>
      <c r="E220" s="18" t="s">
        <v>177</v>
      </c>
      <c r="F220" s="20">
        <f t="shared" si="2"/>
        <v>0</v>
      </c>
      <c r="G220" s="20">
        <v>0</v>
      </c>
      <c r="H220" s="20">
        <v>0</v>
      </c>
    </row>
    <row r="221" spans="1:9" ht="15" customHeight="1">
      <c r="A221" s="18">
        <v>2823</v>
      </c>
      <c r="B221" s="19" t="s">
        <v>309</v>
      </c>
      <c r="C221" s="18" t="s">
        <v>199</v>
      </c>
      <c r="D221" s="18" t="s">
        <v>177</v>
      </c>
      <c r="E221" s="18" t="s">
        <v>179</v>
      </c>
      <c r="F221" s="20">
        <f t="shared" si="2"/>
        <v>87803.1</v>
      </c>
      <c r="G221" s="20">
        <v>52867.6</v>
      </c>
      <c r="H221" s="20">
        <v>34935.5</v>
      </c>
    </row>
    <row r="222" spans="1:9" ht="15" customHeight="1">
      <c r="A222" s="18">
        <v>2824</v>
      </c>
      <c r="B222" s="19" t="s">
        <v>310</v>
      </c>
      <c r="C222" s="18" t="s">
        <v>199</v>
      </c>
      <c r="D222" s="18" t="s">
        <v>177</v>
      </c>
      <c r="E222" s="18" t="s">
        <v>188</v>
      </c>
      <c r="F222" s="20">
        <f t="shared" si="2"/>
        <v>19000</v>
      </c>
      <c r="G222" s="20">
        <v>19000</v>
      </c>
      <c r="H222" s="20">
        <v>0</v>
      </c>
    </row>
    <row r="223" spans="1:9" ht="15" customHeight="1">
      <c r="A223" s="18">
        <v>2825</v>
      </c>
      <c r="B223" s="19" t="s">
        <v>311</v>
      </c>
      <c r="C223" s="18" t="s">
        <v>199</v>
      </c>
      <c r="D223" s="18" t="s">
        <v>177</v>
      </c>
      <c r="E223" s="18" t="s">
        <v>191</v>
      </c>
      <c r="F223" s="20">
        <f t="shared" si="2"/>
        <v>0</v>
      </c>
      <c r="G223" s="20">
        <v>0</v>
      </c>
      <c r="H223" s="20">
        <v>0</v>
      </c>
    </row>
    <row r="224" spans="1:9" ht="15" customHeight="1">
      <c r="A224" s="18">
        <v>2826</v>
      </c>
      <c r="B224" s="19" t="s">
        <v>312</v>
      </c>
      <c r="C224" s="18" t="s">
        <v>199</v>
      </c>
      <c r="D224" s="18" t="s">
        <v>177</v>
      </c>
      <c r="E224" s="18" t="s">
        <v>194</v>
      </c>
      <c r="F224" s="20">
        <f t="shared" si="2"/>
        <v>0</v>
      </c>
      <c r="G224" s="20">
        <v>0</v>
      </c>
      <c r="H224" s="20">
        <v>0</v>
      </c>
    </row>
    <row r="225" spans="1:9" ht="25.5" customHeight="1">
      <c r="A225" s="18">
        <v>2827</v>
      </c>
      <c r="B225" s="19" t="s">
        <v>313</v>
      </c>
      <c r="C225" s="18" t="s">
        <v>199</v>
      </c>
      <c r="D225" s="18" t="s">
        <v>177</v>
      </c>
      <c r="E225" s="18" t="s">
        <v>197</v>
      </c>
      <c r="F225" s="20">
        <f t="shared" si="2"/>
        <v>5000</v>
      </c>
      <c r="G225" s="20">
        <v>5000</v>
      </c>
      <c r="H225" s="20">
        <v>0</v>
      </c>
      <c r="I225" s="28"/>
    </row>
    <row r="226" spans="1:9" ht="38.25" customHeight="1">
      <c r="A226" s="18">
        <v>2830</v>
      </c>
      <c r="B226" s="19" t="s">
        <v>314</v>
      </c>
      <c r="C226" s="18" t="s">
        <v>199</v>
      </c>
      <c r="D226" s="18" t="s">
        <v>179</v>
      </c>
      <c r="E226" s="18" t="s">
        <v>171</v>
      </c>
      <c r="F226" s="20">
        <f>SUM(F228:F230)</f>
        <v>0</v>
      </c>
      <c r="G226" s="20">
        <f>SUM(G228:G230)</f>
        <v>0</v>
      </c>
      <c r="H226" s="20">
        <f>SUM(H228:H230)</f>
        <v>0</v>
      </c>
    </row>
    <row r="227" spans="1:9" ht="15" customHeight="1">
      <c r="A227" s="18"/>
      <c r="B227" s="19" t="s">
        <v>174</v>
      </c>
      <c r="C227" s="18"/>
      <c r="D227" s="18"/>
      <c r="E227" s="18"/>
      <c r="F227" s="18"/>
      <c r="G227" s="18"/>
      <c r="H227" s="18"/>
    </row>
    <row r="228" spans="1:9" ht="15" customHeight="1">
      <c r="A228" s="18">
        <v>2831</v>
      </c>
      <c r="B228" s="19" t="s">
        <v>315</v>
      </c>
      <c r="C228" s="18" t="s">
        <v>199</v>
      </c>
      <c r="D228" s="18" t="s">
        <v>179</v>
      </c>
      <c r="E228" s="18" t="s">
        <v>170</v>
      </c>
      <c r="F228" s="20">
        <f>SUM(G228,H228)</f>
        <v>0</v>
      </c>
      <c r="G228" s="20">
        <v>0</v>
      </c>
      <c r="H228" s="20">
        <v>0</v>
      </c>
    </row>
    <row r="229" spans="1:9" ht="15" customHeight="1">
      <c r="A229" s="18">
        <v>2832</v>
      </c>
      <c r="B229" s="19" t="s">
        <v>316</v>
      </c>
      <c r="C229" s="18" t="s">
        <v>199</v>
      </c>
      <c r="D229" s="18" t="s">
        <v>179</v>
      </c>
      <c r="E229" s="18" t="s">
        <v>177</v>
      </c>
      <c r="F229" s="20">
        <f>SUM(G229,H229)</f>
        <v>0</v>
      </c>
      <c r="G229" s="20">
        <v>0</v>
      </c>
      <c r="H229" s="20">
        <v>0</v>
      </c>
    </row>
    <row r="230" spans="1:9" ht="15" customHeight="1">
      <c r="A230" s="18">
        <v>2833</v>
      </c>
      <c r="B230" s="19" t="s">
        <v>317</v>
      </c>
      <c r="C230" s="18" t="s">
        <v>199</v>
      </c>
      <c r="D230" s="18" t="s">
        <v>179</v>
      </c>
      <c r="E230" s="18" t="s">
        <v>179</v>
      </c>
      <c r="F230" s="20">
        <f>SUM(G230,H230)</f>
        <v>0</v>
      </c>
      <c r="G230" s="20">
        <v>0</v>
      </c>
      <c r="H230" s="20">
        <v>0</v>
      </c>
    </row>
    <row r="231" spans="1:9" ht="25.5" customHeight="1">
      <c r="A231" s="18">
        <v>2840</v>
      </c>
      <c r="B231" s="19" t="s">
        <v>318</v>
      </c>
      <c r="C231" s="18" t="s">
        <v>199</v>
      </c>
      <c r="D231" s="18" t="s">
        <v>188</v>
      </c>
      <c r="E231" s="18" t="s">
        <v>171</v>
      </c>
      <c r="F231" s="20">
        <f>SUM(F233:F235)</f>
        <v>0</v>
      </c>
      <c r="G231" s="20">
        <f>SUM(G233:G235)</f>
        <v>0</v>
      </c>
      <c r="H231" s="20">
        <f>SUM(H233:H235)</f>
        <v>0</v>
      </c>
    </row>
    <row r="232" spans="1:9" ht="15" customHeight="1">
      <c r="A232" s="18"/>
      <c r="B232" s="19" t="s">
        <v>174</v>
      </c>
      <c r="C232" s="18"/>
      <c r="D232" s="18"/>
      <c r="E232" s="18"/>
      <c r="F232" s="18"/>
      <c r="G232" s="18"/>
      <c r="H232" s="18"/>
    </row>
    <row r="233" spans="1:9" ht="15" customHeight="1">
      <c r="A233" s="18">
        <v>2841</v>
      </c>
      <c r="B233" s="19" t="s">
        <v>319</v>
      </c>
      <c r="C233" s="18" t="s">
        <v>199</v>
      </c>
      <c r="D233" s="18" t="s">
        <v>188</v>
      </c>
      <c r="E233" s="18" t="s">
        <v>170</v>
      </c>
      <c r="F233" s="20">
        <f>SUM(G233,H233)</f>
        <v>0</v>
      </c>
      <c r="G233" s="20">
        <v>0</v>
      </c>
      <c r="H233" s="20">
        <v>0</v>
      </c>
    </row>
    <row r="234" spans="1:9" ht="38.25" customHeight="1">
      <c r="A234" s="18">
        <v>2842</v>
      </c>
      <c r="B234" s="19" t="s">
        <v>320</v>
      </c>
      <c r="C234" s="18" t="s">
        <v>199</v>
      </c>
      <c r="D234" s="18" t="s">
        <v>188</v>
      </c>
      <c r="E234" s="18" t="s">
        <v>177</v>
      </c>
      <c r="F234" s="20">
        <f>SUM(G234,H234)</f>
        <v>0</v>
      </c>
      <c r="G234" s="20">
        <v>0</v>
      </c>
      <c r="H234" s="20">
        <v>0</v>
      </c>
    </row>
    <row r="235" spans="1:9" ht="25.5" customHeight="1">
      <c r="A235" s="18">
        <v>2843</v>
      </c>
      <c r="B235" s="19" t="s">
        <v>318</v>
      </c>
      <c r="C235" s="18" t="s">
        <v>199</v>
      </c>
      <c r="D235" s="18" t="s">
        <v>188</v>
      </c>
      <c r="E235" s="18" t="s">
        <v>179</v>
      </c>
      <c r="F235" s="20">
        <f>SUM(G235,H235)</f>
        <v>0</v>
      </c>
      <c r="G235" s="20">
        <v>0</v>
      </c>
      <c r="H235" s="20">
        <v>0</v>
      </c>
    </row>
    <row r="236" spans="1:9" ht="38.25" customHeight="1">
      <c r="A236" s="18">
        <v>2850</v>
      </c>
      <c r="B236" s="19" t="s">
        <v>321</v>
      </c>
      <c r="C236" s="18" t="s">
        <v>199</v>
      </c>
      <c r="D236" s="18" t="s">
        <v>191</v>
      </c>
      <c r="E236" s="18" t="s">
        <v>171</v>
      </c>
      <c r="F236" s="20">
        <f>SUM(F238)</f>
        <v>0</v>
      </c>
      <c r="G236" s="20">
        <f>SUM(G238)</f>
        <v>0</v>
      </c>
      <c r="H236" s="20">
        <f>SUM(H238)</f>
        <v>0</v>
      </c>
    </row>
    <row r="237" spans="1:9" ht="15" customHeight="1">
      <c r="A237" s="18"/>
      <c r="B237" s="19" t="s">
        <v>174</v>
      </c>
      <c r="C237" s="18"/>
      <c r="D237" s="18"/>
      <c r="E237" s="18"/>
      <c r="F237" s="18"/>
      <c r="G237" s="18"/>
      <c r="H237" s="18"/>
    </row>
    <row r="238" spans="1:9" ht="38.25" customHeight="1">
      <c r="A238" s="18">
        <v>2851</v>
      </c>
      <c r="B238" s="19" t="s">
        <v>321</v>
      </c>
      <c r="C238" s="18" t="s">
        <v>199</v>
      </c>
      <c r="D238" s="18" t="s">
        <v>191</v>
      </c>
      <c r="E238" s="18" t="s">
        <v>170</v>
      </c>
      <c r="F238" s="20">
        <f>SUM(G238,H238)</f>
        <v>0</v>
      </c>
      <c r="G238" s="20">
        <v>0</v>
      </c>
      <c r="H238" s="20">
        <v>0</v>
      </c>
    </row>
    <row r="239" spans="1:9" ht="25.5" customHeight="1">
      <c r="A239" s="18">
        <v>2860</v>
      </c>
      <c r="B239" s="19" t="s">
        <v>322</v>
      </c>
      <c r="C239" s="18" t="s">
        <v>199</v>
      </c>
      <c r="D239" s="18" t="s">
        <v>194</v>
      </c>
      <c r="E239" s="18" t="s">
        <v>171</v>
      </c>
      <c r="F239" s="20">
        <f>SUM(F241)</f>
        <v>187732.3</v>
      </c>
      <c r="G239" s="20">
        <f>SUM(G241)</f>
        <v>800</v>
      </c>
      <c r="H239" s="20">
        <f>SUM(H241)</f>
        <v>186932.3</v>
      </c>
    </row>
    <row r="240" spans="1:9" ht="15" customHeight="1">
      <c r="A240" s="18"/>
      <c r="B240" s="19" t="s">
        <v>174</v>
      </c>
      <c r="C240" s="18"/>
      <c r="D240" s="18"/>
      <c r="E240" s="18"/>
      <c r="F240" s="18"/>
      <c r="G240" s="18"/>
      <c r="H240" s="18"/>
    </row>
    <row r="241" spans="1:10" ht="25.5" customHeight="1">
      <c r="A241" s="18">
        <v>2861</v>
      </c>
      <c r="B241" s="19" t="s">
        <v>322</v>
      </c>
      <c r="C241" s="18" t="s">
        <v>199</v>
      </c>
      <c r="D241" s="18" t="s">
        <v>194</v>
      </c>
      <c r="E241" s="18" t="s">
        <v>170</v>
      </c>
      <c r="F241" s="20">
        <f>SUM(G241,H241)</f>
        <v>187732.3</v>
      </c>
      <c r="G241" s="20">
        <v>800</v>
      </c>
      <c r="H241" s="20">
        <v>186932.3</v>
      </c>
      <c r="J241" s="21"/>
    </row>
    <row r="242" spans="1:10" ht="38.25" customHeight="1">
      <c r="A242" s="18">
        <v>2900</v>
      </c>
      <c r="B242" s="19" t="s">
        <v>323</v>
      </c>
      <c r="C242" s="18" t="s">
        <v>269</v>
      </c>
      <c r="D242" s="18" t="s">
        <v>171</v>
      </c>
      <c r="E242" s="18" t="s">
        <v>171</v>
      </c>
      <c r="F242" s="20">
        <f>SUM(F244,F248,F252,F256,F260,F264,F267,F270)</f>
        <v>1044794.6</v>
      </c>
      <c r="G242" s="20">
        <f>SUM(G244,G248,G252,G256,G260,G264,G267,G270)</f>
        <v>876769.7</v>
      </c>
      <c r="H242" s="20">
        <f>SUM(H244,H248,H252,H256,H260,H264,H267,H270)</f>
        <v>168024.9</v>
      </c>
    </row>
    <row r="243" spans="1:10" ht="15" customHeight="1">
      <c r="A243" s="18"/>
      <c r="B243" s="19" t="s">
        <v>174</v>
      </c>
      <c r="C243" s="18"/>
      <c r="D243" s="18"/>
      <c r="E243" s="18"/>
      <c r="F243" s="18"/>
      <c r="G243" s="18"/>
      <c r="H243" s="18"/>
    </row>
    <row r="244" spans="1:10" ht="25.5" customHeight="1">
      <c r="A244" s="18">
        <v>2910</v>
      </c>
      <c r="B244" s="19" t="s">
        <v>324</v>
      </c>
      <c r="C244" s="18" t="s">
        <v>269</v>
      </c>
      <c r="D244" s="18" t="s">
        <v>170</v>
      </c>
      <c r="E244" s="18" t="s">
        <v>171</v>
      </c>
      <c r="F244" s="20">
        <f>SUM(F246:F247)</f>
        <v>668236</v>
      </c>
      <c r="G244" s="20">
        <f>SUM(G246:G247)</f>
        <v>517025.1</v>
      </c>
      <c r="H244" s="20">
        <f>SUM(H246:H247)</f>
        <v>151210.9</v>
      </c>
    </row>
    <row r="245" spans="1:10" ht="15" customHeight="1">
      <c r="A245" s="18"/>
      <c r="B245" s="19" t="s">
        <v>174</v>
      </c>
      <c r="C245" s="18"/>
      <c r="D245" s="18"/>
      <c r="E245" s="18"/>
      <c r="F245" s="18"/>
      <c r="G245" s="18"/>
      <c r="H245" s="18"/>
    </row>
    <row r="246" spans="1:10" ht="15" customHeight="1">
      <c r="A246" s="18">
        <v>2911</v>
      </c>
      <c r="B246" s="19" t="s">
        <v>325</v>
      </c>
      <c r="C246" s="18" t="s">
        <v>269</v>
      </c>
      <c r="D246" s="18" t="s">
        <v>170</v>
      </c>
      <c r="E246" s="18" t="s">
        <v>170</v>
      </c>
      <c r="F246" s="20">
        <f>SUM(G246,H246)</f>
        <v>668236</v>
      </c>
      <c r="G246" s="20">
        <v>517025.1</v>
      </c>
      <c r="H246" s="20">
        <v>151210.9</v>
      </c>
      <c r="J246" s="21"/>
    </row>
    <row r="247" spans="1:10" ht="15" customHeight="1">
      <c r="A247" s="18">
        <v>2912</v>
      </c>
      <c r="B247" s="19" t="s">
        <v>326</v>
      </c>
      <c r="C247" s="18" t="s">
        <v>269</v>
      </c>
      <c r="D247" s="18" t="s">
        <v>170</v>
      </c>
      <c r="E247" s="18" t="s">
        <v>177</v>
      </c>
      <c r="F247" s="20">
        <f>SUM(G247,H247)</f>
        <v>0</v>
      </c>
      <c r="G247" s="20">
        <v>0</v>
      </c>
      <c r="H247" s="20">
        <v>0</v>
      </c>
    </row>
    <row r="248" spans="1:10" ht="15" customHeight="1">
      <c r="A248" s="18">
        <v>2920</v>
      </c>
      <c r="B248" s="19" t="s">
        <v>327</v>
      </c>
      <c r="C248" s="18" t="s">
        <v>269</v>
      </c>
      <c r="D248" s="18" t="s">
        <v>177</v>
      </c>
      <c r="E248" s="18" t="s">
        <v>171</v>
      </c>
      <c r="F248" s="20">
        <f>SUM(F250:F251)</f>
        <v>0</v>
      </c>
      <c r="G248" s="20">
        <f>SUM(G250:G251)</f>
        <v>0</v>
      </c>
      <c r="H248" s="20">
        <f>SUM(H250:H251)</f>
        <v>0</v>
      </c>
    </row>
    <row r="249" spans="1:10" ht="15" customHeight="1">
      <c r="A249" s="18"/>
      <c r="B249" s="19" t="s">
        <v>174</v>
      </c>
      <c r="C249" s="18"/>
      <c r="D249" s="18"/>
      <c r="E249" s="18"/>
      <c r="F249" s="18"/>
      <c r="G249" s="18"/>
      <c r="H249" s="18"/>
    </row>
    <row r="250" spans="1:10" ht="15" customHeight="1">
      <c r="A250" s="18">
        <v>2921</v>
      </c>
      <c r="B250" s="19" t="s">
        <v>328</v>
      </c>
      <c r="C250" s="18" t="s">
        <v>269</v>
      </c>
      <c r="D250" s="18" t="s">
        <v>177</v>
      </c>
      <c r="E250" s="18" t="s">
        <v>170</v>
      </c>
      <c r="F250" s="20">
        <f>SUM(G250,H250)</f>
        <v>0</v>
      </c>
      <c r="G250" s="20">
        <v>0</v>
      </c>
      <c r="H250" s="20">
        <v>0</v>
      </c>
    </row>
    <row r="251" spans="1:10" ht="15" customHeight="1">
      <c r="A251" s="18">
        <v>2922</v>
      </c>
      <c r="B251" s="19" t="s">
        <v>329</v>
      </c>
      <c r="C251" s="18" t="s">
        <v>269</v>
      </c>
      <c r="D251" s="18" t="s">
        <v>177</v>
      </c>
      <c r="E251" s="18" t="s">
        <v>177</v>
      </c>
      <c r="F251" s="20">
        <f>SUM(G251,H251)</f>
        <v>0</v>
      </c>
      <c r="G251" s="20">
        <v>0</v>
      </c>
      <c r="H251" s="20">
        <v>0</v>
      </c>
    </row>
    <row r="252" spans="1:10" ht="38.25" customHeight="1">
      <c r="A252" s="18">
        <v>2930</v>
      </c>
      <c r="B252" s="19" t="s">
        <v>330</v>
      </c>
      <c r="C252" s="18" t="s">
        <v>269</v>
      </c>
      <c r="D252" s="18" t="s">
        <v>179</v>
      </c>
      <c r="E252" s="18" t="s">
        <v>171</v>
      </c>
      <c r="F252" s="20">
        <f>SUM(F254:F255)</f>
        <v>400</v>
      </c>
      <c r="G252" s="20">
        <f>SUM(G254:G255)</f>
        <v>400</v>
      </c>
      <c r="H252" s="20">
        <f>SUM(H254:H255)</f>
        <v>0</v>
      </c>
    </row>
    <row r="253" spans="1:10" ht="15" customHeight="1">
      <c r="A253" s="18"/>
      <c r="B253" s="19" t="s">
        <v>174</v>
      </c>
      <c r="C253" s="18"/>
      <c r="D253" s="18"/>
      <c r="E253" s="18"/>
      <c r="F253" s="18"/>
      <c r="G253" s="18"/>
      <c r="H253" s="18"/>
    </row>
    <row r="254" spans="1:10" ht="25.5" customHeight="1">
      <c r="A254" s="18">
        <v>2931</v>
      </c>
      <c r="B254" s="19" t="s">
        <v>331</v>
      </c>
      <c r="C254" s="18" t="s">
        <v>269</v>
      </c>
      <c r="D254" s="18" t="s">
        <v>179</v>
      </c>
      <c r="E254" s="18" t="s">
        <v>170</v>
      </c>
      <c r="F254" s="20">
        <f>SUM(G254,H254)</f>
        <v>0</v>
      </c>
      <c r="G254" s="20">
        <v>0</v>
      </c>
      <c r="H254" s="20">
        <v>0</v>
      </c>
    </row>
    <row r="255" spans="1:10" ht="15" customHeight="1">
      <c r="A255" s="18">
        <v>2932</v>
      </c>
      <c r="B255" s="19" t="s">
        <v>332</v>
      </c>
      <c r="C255" s="18" t="s">
        <v>269</v>
      </c>
      <c r="D255" s="18" t="s">
        <v>179</v>
      </c>
      <c r="E255" s="18" t="s">
        <v>177</v>
      </c>
      <c r="F255" s="20">
        <f>SUM(G255,H255)</f>
        <v>400</v>
      </c>
      <c r="G255" s="20">
        <v>400</v>
      </c>
      <c r="H255" s="20">
        <v>0</v>
      </c>
    </row>
    <row r="256" spans="1:10" ht="15" customHeight="1">
      <c r="A256" s="18">
        <v>2940</v>
      </c>
      <c r="B256" s="19" t="s">
        <v>333</v>
      </c>
      <c r="C256" s="18" t="s">
        <v>269</v>
      </c>
      <c r="D256" s="18" t="s">
        <v>188</v>
      </c>
      <c r="E256" s="18" t="s">
        <v>171</v>
      </c>
      <c r="F256" s="20">
        <f>SUM(F258:F259)</f>
        <v>8000</v>
      </c>
      <c r="G256" s="20">
        <f>SUM(G258:G259)</f>
        <v>8000</v>
      </c>
      <c r="H256" s="20">
        <f>SUM(H258:H259)</f>
        <v>0</v>
      </c>
    </row>
    <row r="257" spans="1:9" ht="15" customHeight="1">
      <c r="A257" s="18"/>
      <c r="B257" s="19" t="s">
        <v>174</v>
      </c>
      <c r="C257" s="18"/>
      <c r="D257" s="18"/>
      <c r="E257" s="18"/>
      <c r="F257" s="18"/>
      <c r="G257" s="18"/>
      <c r="H257" s="18"/>
    </row>
    <row r="258" spans="1:9" ht="15" customHeight="1">
      <c r="A258" s="18">
        <v>2941</v>
      </c>
      <c r="B258" s="19" t="s">
        <v>334</v>
      </c>
      <c r="C258" s="18" t="s">
        <v>269</v>
      </c>
      <c r="D258" s="18" t="s">
        <v>188</v>
      </c>
      <c r="E258" s="18" t="s">
        <v>170</v>
      </c>
      <c r="F258" s="20">
        <f>SUM(G258,H258)</f>
        <v>8000</v>
      </c>
      <c r="G258" s="20">
        <v>8000</v>
      </c>
      <c r="H258" s="20">
        <v>0</v>
      </c>
      <c r="I258" s="11"/>
    </row>
    <row r="259" spans="1:9" ht="15" customHeight="1">
      <c r="A259" s="18">
        <v>2942</v>
      </c>
      <c r="B259" s="19" t="s">
        <v>335</v>
      </c>
      <c r="C259" s="18" t="s">
        <v>269</v>
      </c>
      <c r="D259" s="18" t="s">
        <v>188</v>
      </c>
      <c r="E259" s="18" t="s">
        <v>177</v>
      </c>
      <c r="F259" s="20">
        <f>SUM(G259,H259)</f>
        <v>0</v>
      </c>
      <c r="G259" s="20">
        <v>0</v>
      </c>
      <c r="H259" s="20">
        <v>0</v>
      </c>
      <c r="I259" s="11"/>
    </row>
    <row r="260" spans="1:9" ht="25.5" customHeight="1">
      <c r="A260" s="18">
        <v>2950</v>
      </c>
      <c r="B260" s="19" t="s">
        <v>336</v>
      </c>
      <c r="C260" s="18" t="s">
        <v>269</v>
      </c>
      <c r="D260" s="18" t="s">
        <v>191</v>
      </c>
      <c r="E260" s="18" t="s">
        <v>171</v>
      </c>
      <c r="F260" s="20">
        <f>SUM(F262:F263)</f>
        <v>368158.6</v>
      </c>
      <c r="G260" s="20">
        <f>SUM(G262:G263)</f>
        <v>351344.6</v>
      </c>
      <c r="H260" s="20">
        <f>SUM(H262:H263)</f>
        <v>16814</v>
      </c>
      <c r="I260" s="11"/>
    </row>
    <row r="261" spans="1:9" ht="15" customHeight="1">
      <c r="A261" s="18"/>
      <c r="B261" s="19" t="s">
        <v>174</v>
      </c>
      <c r="C261" s="18"/>
      <c r="D261" s="18"/>
      <c r="E261" s="18"/>
      <c r="F261" s="18"/>
      <c r="G261" s="18"/>
      <c r="H261" s="18"/>
      <c r="I261" s="11"/>
    </row>
    <row r="262" spans="1:9" ht="15" customHeight="1">
      <c r="A262" s="18">
        <v>2951</v>
      </c>
      <c r="B262" s="19" t="s">
        <v>337</v>
      </c>
      <c r="C262" s="18" t="s">
        <v>269</v>
      </c>
      <c r="D262" s="18" t="s">
        <v>191</v>
      </c>
      <c r="E262" s="18" t="s">
        <v>170</v>
      </c>
      <c r="F262" s="20">
        <f>SUM(G262,H262)</f>
        <v>368158.6</v>
      </c>
      <c r="G262" s="20">
        <v>351344.6</v>
      </c>
      <c r="H262" s="20">
        <v>16814</v>
      </c>
      <c r="I262" s="11"/>
    </row>
    <row r="263" spans="1:9" ht="15" customHeight="1">
      <c r="A263" s="18">
        <v>2952</v>
      </c>
      <c r="B263" s="19" t="s">
        <v>338</v>
      </c>
      <c r="C263" s="18" t="s">
        <v>269</v>
      </c>
      <c r="D263" s="18" t="s">
        <v>191</v>
      </c>
      <c r="E263" s="18" t="s">
        <v>177</v>
      </c>
      <c r="F263" s="20">
        <f>SUM(G263,H263)</f>
        <v>0</v>
      </c>
      <c r="G263" s="20">
        <v>0</v>
      </c>
      <c r="H263" s="20">
        <v>0</v>
      </c>
      <c r="I263" s="11"/>
    </row>
    <row r="264" spans="1:9" ht="25.5" customHeight="1">
      <c r="A264" s="18">
        <v>2960</v>
      </c>
      <c r="B264" s="19" t="s">
        <v>339</v>
      </c>
      <c r="C264" s="18" t="s">
        <v>269</v>
      </c>
      <c r="D264" s="18" t="s">
        <v>194</v>
      </c>
      <c r="E264" s="18" t="s">
        <v>171</v>
      </c>
      <c r="F264" s="20">
        <f>SUM(F266)</f>
        <v>0</v>
      </c>
      <c r="G264" s="20">
        <f>SUM(G266)</f>
        <v>0</v>
      </c>
      <c r="H264" s="20">
        <f>SUM(H266)</f>
        <v>0</v>
      </c>
      <c r="I264" s="11"/>
    </row>
    <row r="265" spans="1:9" ht="15" customHeight="1">
      <c r="A265" s="18"/>
      <c r="B265" s="19" t="s">
        <v>174</v>
      </c>
      <c r="C265" s="18"/>
      <c r="D265" s="18"/>
      <c r="E265" s="18"/>
      <c r="F265" s="18"/>
      <c r="G265" s="18"/>
      <c r="H265" s="18"/>
      <c r="I265" s="11"/>
    </row>
    <row r="266" spans="1:9" ht="25.5" customHeight="1">
      <c r="A266" s="18">
        <v>2961</v>
      </c>
      <c r="B266" s="19" t="s">
        <v>339</v>
      </c>
      <c r="C266" s="18" t="s">
        <v>269</v>
      </c>
      <c r="D266" s="18" t="s">
        <v>194</v>
      </c>
      <c r="E266" s="18" t="s">
        <v>170</v>
      </c>
      <c r="F266" s="20">
        <f>SUM(G266,H266)</f>
        <v>0</v>
      </c>
      <c r="G266" s="20">
        <v>0</v>
      </c>
      <c r="H266" s="20">
        <v>0</v>
      </c>
      <c r="I266" s="11"/>
    </row>
    <row r="267" spans="1:9" ht="25.5" customHeight="1">
      <c r="A267" s="18">
        <v>2970</v>
      </c>
      <c r="B267" s="19" t="s">
        <v>340</v>
      </c>
      <c r="C267" s="18" t="s">
        <v>269</v>
      </c>
      <c r="D267" s="18" t="s">
        <v>197</v>
      </c>
      <c r="E267" s="18" t="s">
        <v>171</v>
      </c>
      <c r="F267" s="20">
        <f>SUM(F269)</f>
        <v>0</v>
      </c>
      <c r="G267" s="20">
        <f>SUM(G269)</f>
        <v>0</v>
      </c>
      <c r="H267" s="20">
        <f>SUM(H269)</f>
        <v>0</v>
      </c>
      <c r="I267" s="11"/>
    </row>
    <row r="268" spans="1:9" ht="15" customHeight="1">
      <c r="A268" s="18"/>
      <c r="B268" s="19" t="s">
        <v>174</v>
      </c>
      <c r="C268" s="18"/>
      <c r="D268" s="18"/>
      <c r="E268" s="18"/>
      <c r="F268" s="18"/>
      <c r="G268" s="18"/>
      <c r="H268" s="18"/>
      <c r="I268" s="11"/>
    </row>
    <row r="269" spans="1:9" ht="25.5" customHeight="1">
      <c r="A269" s="18">
        <v>2971</v>
      </c>
      <c r="B269" s="19" t="s">
        <v>340</v>
      </c>
      <c r="C269" s="18" t="s">
        <v>269</v>
      </c>
      <c r="D269" s="18" t="s">
        <v>197</v>
      </c>
      <c r="E269" s="18" t="s">
        <v>170</v>
      </c>
      <c r="F269" s="20">
        <f>SUM(G269,H269)</f>
        <v>0</v>
      </c>
      <c r="G269" s="20">
        <v>0</v>
      </c>
      <c r="H269" s="20">
        <v>0</v>
      </c>
      <c r="I269" s="11"/>
    </row>
    <row r="270" spans="1:9" ht="15" customHeight="1">
      <c r="A270" s="18">
        <v>2980</v>
      </c>
      <c r="B270" s="19" t="s">
        <v>341</v>
      </c>
      <c r="C270" s="18" t="s">
        <v>269</v>
      </c>
      <c r="D270" s="18" t="s">
        <v>199</v>
      </c>
      <c r="E270" s="18" t="s">
        <v>171</v>
      </c>
      <c r="F270" s="20">
        <f>SUM(F272)</f>
        <v>0</v>
      </c>
      <c r="G270" s="20">
        <f>SUM(G272)</f>
        <v>0</v>
      </c>
      <c r="H270" s="20">
        <f>SUM(H272)</f>
        <v>0</v>
      </c>
      <c r="I270" s="11"/>
    </row>
    <row r="271" spans="1:9" ht="15" customHeight="1">
      <c r="A271" s="18"/>
      <c r="B271" s="19" t="s">
        <v>174</v>
      </c>
      <c r="C271" s="18"/>
      <c r="D271" s="18"/>
      <c r="E271" s="18"/>
      <c r="F271" s="18"/>
      <c r="G271" s="18"/>
      <c r="H271" s="18"/>
      <c r="I271" s="11"/>
    </row>
    <row r="272" spans="1:9" ht="15" customHeight="1">
      <c r="A272" s="18">
        <v>2981</v>
      </c>
      <c r="B272" s="19" t="s">
        <v>341</v>
      </c>
      <c r="C272" s="18" t="s">
        <v>269</v>
      </c>
      <c r="D272" s="18" t="s">
        <v>199</v>
      </c>
      <c r="E272" s="18" t="s">
        <v>170</v>
      </c>
      <c r="F272" s="20">
        <f>SUM(G272,H272)</f>
        <v>0</v>
      </c>
      <c r="G272" s="20">
        <v>0</v>
      </c>
      <c r="H272" s="20">
        <v>0</v>
      </c>
      <c r="I272" s="11"/>
    </row>
    <row r="273" spans="1:9" ht="38.25" customHeight="1">
      <c r="A273" s="18">
        <v>3000</v>
      </c>
      <c r="B273" s="19" t="s">
        <v>342</v>
      </c>
      <c r="C273" s="18" t="s">
        <v>343</v>
      </c>
      <c r="D273" s="18" t="s">
        <v>171</v>
      </c>
      <c r="E273" s="18" t="s">
        <v>171</v>
      </c>
      <c r="F273" s="20">
        <f>SUM(F275,F279,F282,F285,F288,F291,F294,F297,F301)</f>
        <v>12000</v>
      </c>
      <c r="G273" s="20">
        <f>SUM(G275,G279,G282,G285,G288,G291,G294,G297,G301)</f>
        <v>12000</v>
      </c>
      <c r="H273" s="20">
        <f>SUM(H275,H279,H282,H285,H288,H291,H294,H297,H301)</f>
        <v>0</v>
      </c>
    </row>
    <row r="274" spans="1:9" ht="15" customHeight="1">
      <c r="A274" s="18"/>
      <c r="B274" s="19" t="s">
        <v>174</v>
      </c>
      <c r="C274" s="18"/>
      <c r="D274" s="18"/>
      <c r="E274" s="18"/>
      <c r="F274" s="18"/>
      <c r="G274" s="18"/>
      <c r="H274" s="18"/>
      <c r="I274" s="11"/>
    </row>
    <row r="275" spans="1:9" ht="15" customHeight="1">
      <c r="A275" s="18">
        <v>3010</v>
      </c>
      <c r="B275" s="19" t="s">
        <v>344</v>
      </c>
      <c r="C275" s="18" t="s">
        <v>343</v>
      </c>
      <c r="D275" s="18" t="s">
        <v>170</v>
      </c>
      <c r="E275" s="18" t="s">
        <v>171</v>
      </c>
      <c r="F275" s="20">
        <f>SUM(F277:F278)</f>
        <v>0</v>
      </c>
      <c r="G275" s="20">
        <f>SUM(G277:G278)</f>
        <v>0</v>
      </c>
      <c r="H275" s="20">
        <f>SUM(H277:H278)</f>
        <v>0</v>
      </c>
      <c r="I275" s="11"/>
    </row>
    <row r="276" spans="1:9" ht="15" customHeight="1">
      <c r="A276" s="18"/>
      <c r="B276" s="19" t="s">
        <v>174</v>
      </c>
      <c r="C276" s="18"/>
      <c r="D276" s="18"/>
      <c r="E276" s="18"/>
      <c r="F276" s="18"/>
      <c r="G276" s="18"/>
      <c r="H276" s="18"/>
      <c r="I276" s="11"/>
    </row>
    <row r="277" spans="1:9" ht="15" customHeight="1">
      <c r="A277" s="18">
        <v>3011</v>
      </c>
      <c r="B277" s="19" t="s">
        <v>345</v>
      </c>
      <c r="C277" s="18" t="s">
        <v>343</v>
      </c>
      <c r="D277" s="18" t="s">
        <v>170</v>
      </c>
      <c r="E277" s="18" t="s">
        <v>170</v>
      </c>
      <c r="F277" s="20">
        <f>SUM(G277,H277)</f>
        <v>0</v>
      </c>
      <c r="G277" s="20">
        <v>0</v>
      </c>
      <c r="H277" s="20">
        <v>0</v>
      </c>
      <c r="I277" s="11"/>
    </row>
    <row r="278" spans="1:9" ht="15" customHeight="1">
      <c r="A278" s="18">
        <v>3012</v>
      </c>
      <c r="B278" s="19" t="s">
        <v>346</v>
      </c>
      <c r="C278" s="18" t="s">
        <v>343</v>
      </c>
      <c r="D278" s="18" t="s">
        <v>170</v>
      </c>
      <c r="E278" s="18" t="s">
        <v>177</v>
      </c>
      <c r="F278" s="20">
        <f>SUM(G278,H278)</f>
        <v>0</v>
      </c>
      <c r="G278" s="20">
        <v>0</v>
      </c>
      <c r="H278" s="20">
        <v>0</v>
      </c>
      <c r="I278" s="11"/>
    </row>
    <row r="279" spans="1:9" ht="15" customHeight="1">
      <c r="A279" s="18">
        <v>3020</v>
      </c>
      <c r="B279" s="19" t="s">
        <v>347</v>
      </c>
      <c r="C279" s="18" t="s">
        <v>343</v>
      </c>
      <c r="D279" s="18" t="s">
        <v>177</v>
      </c>
      <c r="E279" s="18" t="s">
        <v>171</v>
      </c>
      <c r="F279" s="20">
        <f>SUM(F281)</f>
        <v>0</v>
      </c>
      <c r="G279" s="20">
        <f>SUM(G281)</f>
        <v>0</v>
      </c>
      <c r="H279" s="20">
        <f>SUM(H281)</f>
        <v>0</v>
      </c>
      <c r="I279" s="11"/>
    </row>
    <row r="280" spans="1:9" ht="15" customHeight="1">
      <c r="A280" s="18"/>
      <c r="B280" s="19" t="s">
        <v>174</v>
      </c>
      <c r="C280" s="18"/>
      <c r="D280" s="18"/>
      <c r="E280" s="18"/>
      <c r="F280" s="18"/>
      <c r="G280" s="18"/>
      <c r="H280" s="18"/>
      <c r="I280" s="11"/>
    </row>
    <row r="281" spans="1:9" ht="15" customHeight="1">
      <c r="A281" s="18">
        <v>3021</v>
      </c>
      <c r="B281" s="19" t="s">
        <v>347</v>
      </c>
      <c r="C281" s="18" t="s">
        <v>343</v>
      </c>
      <c r="D281" s="18" t="s">
        <v>177</v>
      </c>
      <c r="E281" s="18" t="s">
        <v>170</v>
      </c>
      <c r="F281" s="20">
        <f>SUM(G281,H281)</f>
        <v>0</v>
      </c>
      <c r="G281" s="20">
        <v>0</v>
      </c>
      <c r="H281" s="20">
        <v>0</v>
      </c>
      <c r="I281" s="11"/>
    </row>
    <row r="282" spans="1:9" ht="15" customHeight="1">
      <c r="A282" s="18">
        <v>3030</v>
      </c>
      <c r="B282" s="19" t="s">
        <v>348</v>
      </c>
      <c r="C282" s="18" t="s">
        <v>343</v>
      </c>
      <c r="D282" s="18" t="s">
        <v>179</v>
      </c>
      <c r="E282" s="18" t="s">
        <v>171</v>
      </c>
      <c r="F282" s="20">
        <f>SUM(F284)</f>
        <v>0</v>
      </c>
      <c r="G282" s="20">
        <f>SUM(G284)</f>
        <v>0</v>
      </c>
      <c r="H282" s="20">
        <f>SUM(H284)</f>
        <v>0</v>
      </c>
      <c r="I282" s="11"/>
    </row>
    <row r="283" spans="1:9" ht="15" customHeight="1">
      <c r="A283" s="18"/>
      <c r="B283" s="19" t="s">
        <v>174</v>
      </c>
      <c r="C283" s="18"/>
      <c r="D283" s="18"/>
      <c r="E283" s="18"/>
      <c r="F283" s="18"/>
      <c r="G283" s="18"/>
      <c r="H283" s="18"/>
      <c r="I283" s="11"/>
    </row>
    <row r="284" spans="1:9" ht="15" customHeight="1">
      <c r="A284" s="18">
        <v>3031</v>
      </c>
      <c r="B284" s="19" t="s">
        <v>348</v>
      </c>
      <c r="C284" s="18" t="s">
        <v>343</v>
      </c>
      <c r="D284" s="18" t="s">
        <v>179</v>
      </c>
      <c r="E284" s="18" t="s">
        <v>170</v>
      </c>
      <c r="F284" s="20">
        <f>SUM(G284,H284)</f>
        <v>0</v>
      </c>
      <c r="G284" s="20">
        <v>0</v>
      </c>
      <c r="H284" s="20">
        <v>0</v>
      </c>
      <c r="I284" s="11"/>
    </row>
    <row r="285" spans="1:9" ht="15" customHeight="1">
      <c r="A285" s="18">
        <v>3040</v>
      </c>
      <c r="B285" s="19" t="s">
        <v>349</v>
      </c>
      <c r="C285" s="18" t="s">
        <v>343</v>
      </c>
      <c r="D285" s="18" t="s">
        <v>188</v>
      </c>
      <c r="E285" s="18" t="s">
        <v>171</v>
      </c>
      <c r="F285" s="20">
        <f>SUM(F287)</f>
        <v>0</v>
      </c>
      <c r="G285" s="20">
        <f>SUM(G287)</f>
        <v>0</v>
      </c>
      <c r="H285" s="20">
        <f>SUM(H287)</f>
        <v>0</v>
      </c>
      <c r="I285" s="11"/>
    </row>
    <row r="286" spans="1:9" ht="15" customHeight="1">
      <c r="A286" s="18"/>
      <c r="B286" s="19" t="s">
        <v>174</v>
      </c>
      <c r="C286" s="18"/>
      <c r="D286" s="18"/>
      <c r="E286" s="18"/>
      <c r="F286" s="18"/>
      <c r="G286" s="18"/>
      <c r="H286" s="18"/>
      <c r="I286" s="11"/>
    </row>
    <row r="287" spans="1:9" ht="15" customHeight="1">
      <c r="A287" s="18">
        <v>3041</v>
      </c>
      <c r="B287" s="19" t="s">
        <v>349</v>
      </c>
      <c r="C287" s="18" t="s">
        <v>343</v>
      </c>
      <c r="D287" s="18" t="s">
        <v>188</v>
      </c>
      <c r="E287" s="18" t="s">
        <v>170</v>
      </c>
      <c r="F287" s="20">
        <f>SUM(G287,H287)</f>
        <v>0</v>
      </c>
      <c r="G287" s="20">
        <v>0</v>
      </c>
      <c r="H287" s="20">
        <v>0</v>
      </c>
      <c r="I287" s="11"/>
    </row>
    <row r="288" spans="1:9" ht="15" customHeight="1">
      <c r="A288" s="18">
        <v>3050</v>
      </c>
      <c r="B288" s="19" t="s">
        <v>350</v>
      </c>
      <c r="C288" s="18" t="s">
        <v>343</v>
      </c>
      <c r="D288" s="18" t="s">
        <v>191</v>
      </c>
      <c r="E288" s="18" t="s">
        <v>171</v>
      </c>
      <c r="F288" s="20">
        <f>SUM(F290)</f>
        <v>0</v>
      </c>
      <c r="G288" s="20">
        <f>SUM(G290)</f>
        <v>0</v>
      </c>
      <c r="H288" s="20">
        <f>SUM(H290)</f>
        <v>0</v>
      </c>
      <c r="I288" s="11"/>
    </row>
    <row r="289" spans="1:9" ht="15" customHeight="1">
      <c r="A289" s="18"/>
      <c r="B289" s="19" t="s">
        <v>174</v>
      </c>
      <c r="C289" s="18"/>
      <c r="D289" s="18"/>
      <c r="E289" s="18"/>
      <c r="F289" s="18"/>
      <c r="G289" s="18"/>
      <c r="H289" s="18"/>
      <c r="I289" s="11"/>
    </row>
    <row r="290" spans="1:9" ht="15" customHeight="1">
      <c r="A290" s="18">
        <v>3051</v>
      </c>
      <c r="B290" s="19" t="s">
        <v>350</v>
      </c>
      <c r="C290" s="18" t="s">
        <v>343</v>
      </c>
      <c r="D290" s="18" t="s">
        <v>191</v>
      </c>
      <c r="E290" s="18" t="s">
        <v>170</v>
      </c>
      <c r="F290" s="20">
        <f>SUM(G290,H290)</f>
        <v>0</v>
      </c>
      <c r="G290" s="20">
        <v>0</v>
      </c>
      <c r="H290" s="20">
        <v>0</v>
      </c>
      <c r="I290" s="11"/>
    </row>
    <row r="291" spans="1:9" ht="15" customHeight="1">
      <c r="A291" s="18">
        <v>3060</v>
      </c>
      <c r="B291" s="19" t="s">
        <v>351</v>
      </c>
      <c r="C291" s="18" t="s">
        <v>343</v>
      </c>
      <c r="D291" s="18" t="s">
        <v>194</v>
      </c>
      <c r="E291" s="18" t="s">
        <v>171</v>
      </c>
      <c r="F291" s="20">
        <f>SUM(F293)</f>
        <v>0</v>
      </c>
      <c r="G291" s="20">
        <f>SUM(G293)</f>
        <v>0</v>
      </c>
      <c r="H291" s="20">
        <f>SUM(H293)</f>
        <v>0</v>
      </c>
      <c r="I291" s="11"/>
    </row>
    <row r="292" spans="1:9" ht="15" customHeight="1">
      <c r="A292" s="18"/>
      <c r="B292" s="19" t="s">
        <v>174</v>
      </c>
      <c r="C292" s="18"/>
      <c r="D292" s="18"/>
      <c r="E292" s="18"/>
      <c r="F292" s="18"/>
      <c r="G292" s="18"/>
      <c r="H292" s="18"/>
      <c r="I292" s="11"/>
    </row>
    <row r="293" spans="1:9" ht="15" customHeight="1">
      <c r="A293" s="18">
        <v>3061</v>
      </c>
      <c r="B293" s="19" t="s">
        <v>351</v>
      </c>
      <c r="C293" s="18" t="s">
        <v>343</v>
      </c>
      <c r="D293" s="18" t="s">
        <v>194</v>
      </c>
      <c r="E293" s="18" t="s">
        <v>170</v>
      </c>
      <c r="F293" s="20">
        <f>SUM(G293,H293)</f>
        <v>0</v>
      </c>
      <c r="G293" s="20">
        <v>0</v>
      </c>
      <c r="H293" s="20">
        <v>0</v>
      </c>
      <c r="I293" s="11"/>
    </row>
    <row r="294" spans="1:9" ht="25.5" customHeight="1">
      <c r="A294" s="18">
        <v>3070</v>
      </c>
      <c r="B294" s="19" t="s">
        <v>352</v>
      </c>
      <c r="C294" s="18" t="s">
        <v>343</v>
      </c>
      <c r="D294" s="18" t="s">
        <v>197</v>
      </c>
      <c r="E294" s="18" t="s">
        <v>171</v>
      </c>
      <c r="F294" s="20">
        <f>SUM(F296)</f>
        <v>12000</v>
      </c>
      <c r="G294" s="20">
        <f>SUM(G296)</f>
        <v>12000</v>
      </c>
      <c r="H294" s="20">
        <f>SUM(H296)</f>
        <v>0</v>
      </c>
      <c r="I294" s="11"/>
    </row>
    <row r="295" spans="1:9" ht="15" customHeight="1">
      <c r="A295" s="18"/>
      <c r="B295" s="19" t="s">
        <v>174</v>
      </c>
      <c r="C295" s="18"/>
      <c r="D295" s="18"/>
      <c r="E295" s="18"/>
      <c r="F295" s="18"/>
      <c r="G295" s="18"/>
      <c r="H295" s="18"/>
      <c r="I295" s="11"/>
    </row>
    <row r="296" spans="1:9" ht="25.5" customHeight="1">
      <c r="A296" s="18">
        <v>3071</v>
      </c>
      <c r="B296" s="19" t="s">
        <v>352</v>
      </c>
      <c r="C296" s="18" t="s">
        <v>343</v>
      </c>
      <c r="D296" s="18" t="s">
        <v>197</v>
      </c>
      <c r="E296" s="18" t="s">
        <v>170</v>
      </c>
      <c r="F296" s="20">
        <f>SUM(G296,H296)</f>
        <v>12000</v>
      </c>
      <c r="G296" s="20">
        <v>12000</v>
      </c>
      <c r="H296" s="20">
        <v>0</v>
      </c>
      <c r="I296" s="11"/>
    </row>
    <row r="297" spans="1:9" ht="38.25" customHeight="1">
      <c r="A297" s="18">
        <v>3080</v>
      </c>
      <c r="B297" s="19" t="s">
        <v>353</v>
      </c>
      <c r="C297" s="18" t="s">
        <v>343</v>
      </c>
      <c r="D297" s="18" t="s">
        <v>199</v>
      </c>
      <c r="E297" s="18" t="s">
        <v>171</v>
      </c>
      <c r="F297" s="20">
        <f>SUM(F299)</f>
        <v>0</v>
      </c>
      <c r="G297" s="20">
        <f>SUM(G299)</f>
        <v>0</v>
      </c>
      <c r="H297" s="20">
        <f>SUM(H299)</f>
        <v>0</v>
      </c>
      <c r="I297" s="11"/>
    </row>
    <row r="298" spans="1:9" ht="15" customHeight="1">
      <c r="A298" s="18"/>
      <c r="B298" s="19" t="s">
        <v>174</v>
      </c>
      <c r="C298" s="18"/>
      <c r="D298" s="18"/>
      <c r="E298" s="18"/>
      <c r="F298" s="18"/>
      <c r="G298" s="18"/>
      <c r="H298" s="18"/>
      <c r="I298" s="11"/>
    </row>
    <row r="299" spans="1:9" ht="38.25" customHeight="1">
      <c r="A299" s="18">
        <v>3081</v>
      </c>
      <c r="B299" s="19" t="s">
        <v>353</v>
      </c>
      <c r="C299" s="18" t="s">
        <v>343</v>
      </c>
      <c r="D299" s="18" t="s">
        <v>199</v>
      </c>
      <c r="E299" s="18" t="s">
        <v>170</v>
      </c>
      <c r="F299" s="20">
        <f>SUM(G299,H299)</f>
        <v>0</v>
      </c>
      <c r="G299" s="20">
        <v>0</v>
      </c>
      <c r="H299" s="20">
        <v>0</v>
      </c>
      <c r="I299" s="11"/>
    </row>
    <row r="300" spans="1:9" ht="15" customHeight="1">
      <c r="A300" s="18"/>
      <c r="B300" s="19" t="s">
        <v>174</v>
      </c>
      <c r="C300" s="18"/>
      <c r="D300" s="18"/>
      <c r="E300" s="18"/>
      <c r="F300" s="18"/>
      <c r="G300" s="18"/>
      <c r="H300" s="18"/>
      <c r="I300" s="11"/>
    </row>
    <row r="301" spans="1:9" ht="25.5" customHeight="1">
      <c r="A301" s="18">
        <v>3090</v>
      </c>
      <c r="B301" s="19" t="s">
        <v>354</v>
      </c>
      <c r="C301" s="18" t="s">
        <v>343</v>
      </c>
      <c r="D301" s="18" t="s">
        <v>269</v>
      </c>
      <c r="E301" s="18" t="s">
        <v>171</v>
      </c>
      <c r="F301" s="20">
        <f>SUM(F303:F304)</f>
        <v>0</v>
      </c>
      <c r="G301" s="20">
        <f>SUM(G303:G304)</f>
        <v>0</v>
      </c>
      <c r="H301" s="20">
        <f>SUM(H303:H304)</f>
        <v>0</v>
      </c>
      <c r="I301" s="11"/>
    </row>
    <row r="302" spans="1:9" ht="15" customHeight="1">
      <c r="A302" s="18"/>
      <c r="B302" s="19" t="s">
        <v>174</v>
      </c>
      <c r="C302" s="18"/>
      <c r="D302" s="18"/>
      <c r="E302" s="18"/>
      <c r="F302" s="18"/>
      <c r="G302" s="18"/>
      <c r="H302" s="18"/>
      <c r="I302" s="11"/>
    </row>
    <row r="303" spans="1:9" ht="25.5" customHeight="1">
      <c r="A303" s="18">
        <v>3091</v>
      </c>
      <c r="B303" s="19" t="s">
        <v>354</v>
      </c>
      <c r="C303" s="18" t="s">
        <v>343</v>
      </c>
      <c r="D303" s="18" t="s">
        <v>269</v>
      </c>
      <c r="E303" s="18" t="s">
        <v>170</v>
      </c>
      <c r="F303" s="20">
        <f>SUM(G303,H303)</f>
        <v>0</v>
      </c>
      <c r="G303" s="20">
        <v>0</v>
      </c>
      <c r="H303" s="20">
        <v>0</v>
      </c>
      <c r="I303" s="11"/>
    </row>
    <row r="304" spans="1:9" ht="38.25" customHeight="1">
      <c r="A304" s="18">
        <v>3092</v>
      </c>
      <c r="B304" s="19" t="s">
        <v>355</v>
      </c>
      <c r="C304" s="18" t="s">
        <v>343</v>
      </c>
      <c r="D304" s="18" t="s">
        <v>269</v>
      </c>
      <c r="E304" s="18" t="s">
        <v>177</v>
      </c>
      <c r="F304" s="20">
        <f>SUM(G304,H304)</f>
        <v>0</v>
      </c>
      <c r="G304" s="20">
        <v>0</v>
      </c>
      <c r="H304" s="20">
        <v>0</v>
      </c>
      <c r="I304" s="11"/>
    </row>
    <row r="305" spans="1:9" ht="25.5" customHeight="1">
      <c r="A305" s="18">
        <v>3100</v>
      </c>
      <c r="B305" s="19" t="s">
        <v>356</v>
      </c>
      <c r="C305" s="18" t="s">
        <v>357</v>
      </c>
      <c r="D305" s="18" t="s">
        <v>171</v>
      </c>
      <c r="E305" s="18" t="s">
        <v>171</v>
      </c>
      <c r="F305" s="20">
        <f>SUM(F307)</f>
        <v>3500</v>
      </c>
      <c r="G305" s="20">
        <f>SUM(G307)</f>
        <v>923500</v>
      </c>
      <c r="H305" s="20">
        <f>SUM(H307)</f>
        <v>0</v>
      </c>
      <c r="I305" s="11"/>
    </row>
    <row r="306" spans="1:9" ht="15" customHeight="1">
      <c r="A306" s="18"/>
      <c r="B306" s="19" t="s">
        <v>174</v>
      </c>
      <c r="C306" s="18"/>
      <c r="D306" s="18"/>
      <c r="E306" s="18"/>
      <c r="F306" s="18"/>
      <c r="G306" s="18"/>
      <c r="H306" s="18"/>
      <c r="I306" s="11"/>
    </row>
    <row r="307" spans="1:9" ht="25.5" customHeight="1">
      <c r="A307" s="18">
        <v>3110</v>
      </c>
      <c r="B307" s="19" t="s">
        <v>358</v>
      </c>
      <c r="C307" s="18" t="s">
        <v>357</v>
      </c>
      <c r="D307" s="18" t="s">
        <v>170</v>
      </c>
      <c r="E307" s="18" t="s">
        <v>171</v>
      </c>
      <c r="F307" s="20">
        <f>SUM(F309)</f>
        <v>3500</v>
      </c>
      <c r="G307" s="20">
        <f>SUM(G309)</f>
        <v>923500</v>
      </c>
      <c r="H307" s="20">
        <f>SUM(H309)</f>
        <v>0</v>
      </c>
      <c r="I307" s="11"/>
    </row>
    <row r="308" spans="1:9" ht="15" customHeight="1">
      <c r="A308" s="18"/>
      <c r="B308" s="19" t="s">
        <v>174</v>
      </c>
      <c r="C308" s="18"/>
      <c r="D308" s="18"/>
      <c r="E308" s="18"/>
      <c r="F308" s="18"/>
      <c r="G308" s="18"/>
      <c r="H308" s="18"/>
      <c r="I308" s="11"/>
    </row>
    <row r="309" spans="1:9" ht="15" customHeight="1">
      <c r="A309" s="18">
        <v>3112</v>
      </c>
      <c r="B309" s="19" t="s">
        <v>359</v>
      </c>
      <c r="C309" s="18" t="s">
        <v>357</v>
      </c>
      <c r="D309" s="18" t="s">
        <v>170</v>
      </c>
      <c r="E309" s="18" t="s">
        <v>177</v>
      </c>
      <c r="F309" s="20">
        <v>3500</v>
      </c>
      <c r="G309" s="20">
        <v>923500</v>
      </c>
      <c r="H309" s="20">
        <v>0</v>
      </c>
    </row>
  </sheetData>
  <mergeCells count="6">
    <mergeCell ref="D1:H1"/>
    <mergeCell ref="A2:H2"/>
    <mergeCell ref="A4:H4"/>
    <mergeCell ref="A5:A7"/>
    <mergeCell ref="B5:B7"/>
    <mergeCell ref="F5:H5"/>
  </mergeCells>
  <printOptions horizontalCentered="1"/>
  <pageMargins left="7.874015748031496E-2" right="7.874015748031496E-2" top="7.874015748031496E-2" bottom="7.874015748031496E-2" header="0.51181102362204722" footer="0.51181102362204722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"/>
  <sheetViews>
    <sheetView zoomScaleNormal="100" zoomScaleSheetLayoutView="100" workbookViewId="0">
      <selection activeCell="G2" sqref="G2"/>
    </sheetView>
  </sheetViews>
  <sheetFormatPr defaultRowHeight="15" customHeight="1"/>
  <cols>
    <col min="1" max="1" width="5.28515625" style="11" customWidth="1"/>
    <col min="2" max="2" width="47.5703125" style="11" customWidth="1"/>
    <col min="3" max="3" width="6.85546875" style="11" customWidth="1"/>
    <col min="4" max="4" width="15.85546875" style="11" customWidth="1"/>
    <col min="5" max="5" width="15" style="11" customWidth="1"/>
    <col min="6" max="6" width="14" style="11" customWidth="1"/>
    <col min="7" max="8" width="19" style="11" customWidth="1"/>
    <col min="9" max="9" width="14.7109375" style="11" bestFit="1" customWidth="1"/>
    <col min="10" max="16384" width="9.140625" style="11"/>
  </cols>
  <sheetData>
    <row r="1" spans="1:9" ht="65.25" customHeight="1">
      <c r="A1" s="12"/>
      <c r="B1" s="12"/>
      <c r="C1" s="113" t="s">
        <v>998</v>
      </c>
      <c r="D1" s="113"/>
      <c r="E1" s="113"/>
      <c r="F1" s="113"/>
    </row>
    <row r="2" spans="1:9" ht="18" customHeight="1">
      <c r="A2" s="136" t="s">
        <v>360</v>
      </c>
      <c r="B2" s="136"/>
      <c r="C2" s="136"/>
      <c r="D2" s="136"/>
      <c r="E2" s="136"/>
      <c r="F2" s="137"/>
    </row>
    <row r="3" spans="1:9" ht="33" customHeight="1">
      <c r="A3" s="138" t="s">
        <v>361</v>
      </c>
      <c r="B3" s="138"/>
      <c r="C3" s="138"/>
      <c r="D3" s="138"/>
      <c r="E3" s="138"/>
      <c r="F3" s="139"/>
    </row>
    <row r="4" spans="1:9" ht="15" customHeight="1">
      <c r="A4" s="119"/>
      <c r="B4" s="119"/>
      <c r="C4" s="119"/>
      <c r="D4" s="119"/>
      <c r="E4" s="119"/>
      <c r="F4" s="119"/>
    </row>
    <row r="5" spans="1:9" ht="15" customHeight="1">
      <c r="A5" s="120" t="s">
        <v>18</v>
      </c>
      <c r="B5" s="140" t="s">
        <v>362</v>
      </c>
      <c r="C5" s="123" t="s">
        <v>363</v>
      </c>
      <c r="D5" s="126" t="s">
        <v>364</v>
      </c>
      <c r="E5" s="127"/>
      <c r="F5" s="128"/>
      <c r="G5" s="29"/>
    </row>
    <row r="6" spans="1:9" ht="23.25" customHeight="1">
      <c r="A6" s="121"/>
      <c r="B6" s="141"/>
      <c r="C6" s="124"/>
      <c r="D6" s="13" t="s">
        <v>365</v>
      </c>
      <c r="E6" s="143" t="s">
        <v>366</v>
      </c>
      <c r="F6" s="144"/>
      <c r="G6" s="29"/>
    </row>
    <row r="7" spans="1:9" ht="15" customHeight="1">
      <c r="A7" s="122"/>
      <c r="B7" s="142"/>
      <c r="C7" s="125"/>
      <c r="D7" s="13"/>
      <c r="E7" s="13" t="s">
        <v>25</v>
      </c>
      <c r="F7" s="13" t="s">
        <v>367</v>
      </c>
      <c r="G7" s="29"/>
    </row>
    <row r="8" spans="1:9" ht="15" customHeight="1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</row>
    <row r="9" spans="1:9" ht="25.5" customHeight="1">
      <c r="A9" s="18">
        <v>4000</v>
      </c>
      <c r="B9" s="19" t="s">
        <v>368</v>
      </c>
      <c r="C9" s="18"/>
      <c r="D9" s="20">
        <f>SUM(D11,D164,D199)</f>
        <v>3430383.0999999996</v>
      </c>
      <c r="E9" s="20">
        <f>SUM(E11,E164,E199)</f>
        <v>3085232.6999999997</v>
      </c>
      <c r="F9" s="20">
        <f>SUM(F11,F164,F199)</f>
        <v>1265150.4000000001</v>
      </c>
      <c r="G9" s="21"/>
      <c r="H9" s="23"/>
      <c r="I9" s="23"/>
    </row>
    <row r="10" spans="1:9" ht="15" customHeight="1">
      <c r="A10" s="18"/>
      <c r="B10" s="19" t="s">
        <v>369</v>
      </c>
      <c r="C10" s="18"/>
      <c r="D10" s="18"/>
      <c r="E10" s="18"/>
      <c r="F10" s="18"/>
    </row>
    <row r="11" spans="1:9" ht="38.25" customHeight="1">
      <c r="A11" s="18">
        <v>4050</v>
      </c>
      <c r="B11" s="19" t="s">
        <v>370</v>
      </c>
      <c r="C11" s="18" t="s">
        <v>371</v>
      </c>
      <c r="D11" s="20">
        <f>SUM(D13,D26,D69,D84,D94,D120,D135)</f>
        <v>2165232.6999999997</v>
      </c>
      <c r="E11" s="20">
        <f>SUM(E13,E26,E69,E84,E94,E120,E135)</f>
        <v>3085232.6999999997</v>
      </c>
      <c r="F11" s="20">
        <f>SUM(F13,F26,F69,F84,F94,F120,F135)</f>
        <v>0</v>
      </c>
      <c r="I11" s="23"/>
    </row>
    <row r="12" spans="1:9" ht="15" customHeight="1">
      <c r="A12" s="18"/>
      <c r="B12" s="19" t="s">
        <v>369</v>
      </c>
      <c r="C12" s="18"/>
      <c r="D12" s="18"/>
      <c r="E12" s="18"/>
      <c r="F12" s="18"/>
      <c r="I12" s="23"/>
    </row>
    <row r="13" spans="1:9" ht="25.5" customHeight="1">
      <c r="A13" s="18">
        <v>4100</v>
      </c>
      <c r="B13" s="19" t="s">
        <v>372</v>
      </c>
      <c r="C13" s="18" t="s">
        <v>371</v>
      </c>
      <c r="D13" s="20">
        <f>SUM(D15,D20,D23)</f>
        <v>514514</v>
      </c>
      <c r="E13" s="20">
        <f>SUM(E15,E20,E23)</f>
        <v>514514</v>
      </c>
      <c r="F13" s="20" t="s">
        <v>30</v>
      </c>
    </row>
    <row r="14" spans="1:9" ht="15" customHeight="1">
      <c r="A14" s="18"/>
      <c r="B14" s="19" t="s">
        <v>369</v>
      </c>
      <c r="C14" s="18"/>
      <c r="D14" s="18"/>
      <c r="E14" s="18"/>
      <c r="F14" s="18"/>
    </row>
    <row r="15" spans="1:9" ht="25.5" customHeight="1">
      <c r="A15" s="18">
        <v>4110</v>
      </c>
      <c r="B15" s="19" t="s">
        <v>373</v>
      </c>
      <c r="C15" s="18" t="s">
        <v>371</v>
      </c>
      <c r="D15" s="20">
        <f>SUM(D17:D19)</f>
        <v>514514</v>
      </c>
      <c r="E15" s="20">
        <f>SUM(E17:E19)</f>
        <v>514514</v>
      </c>
      <c r="F15" s="20" t="s">
        <v>30</v>
      </c>
    </row>
    <row r="16" spans="1:9" ht="15" customHeight="1">
      <c r="A16" s="18"/>
      <c r="B16" s="19" t="s">
        <v>174</v>
      </c>
      <c r="C16" s="18"/>
      <c r="D16" s="18"/>
      <c r="E16" s="18"/>
      <c r="F16" s="18"/>
    </row>
    <row r="17" spans="1:6" ht="25.5" customHeight="1">
      <c r="A17" s="18">
        <v>4111</v>
      </c>
      <c r="B17" s="19" t="s">
        <v>374</v>
      </c>
      <c r="C17" s="18" t="s">
        <v>375</v>
      </c>
      <c r="D17" s="20">
        <f>SUM(E17,F17)</f>
        <v>479514</v>
      </c>
      <c r="E17" s="20">
        <v>479514</v>
      </c>
      <c r="F17" s="20" t="s">
        <v>30</v>
      </c>
    </row>
    <row r="18" spans="1:6" ht="25.5" customHeight="1">
      <c r="A18" s="18">
        <v>4112</v>
      </c>
      <c r="B18" s="19" t="s">
        <v>376</v>
      </c>
      <c r="C18" s="18" t="s">
        <v>377</v>
      </c>
      <c r="D18" s="20">
        <f>SUM(E18,F18)</f>
        <v>35000</v>
      </c>
      <c r="E18" s="20">
        <v>35000</v>
      </c>
      <c r="F18" s="20" t="s">
        <v>30</v>
      </c>
    </row>
    <row r="19" spans="1:6" ht="15" customHeight="1">
      <c r="A19" s="18">
        <v>4114</v>
      </c>
      <c r="B19" s="19" t="s">
        <v>378</v>
      </c>
      <c r="C19" s="18" t="s">
        <v>379</v>
      </c>
      <c r="D19" s="20">
        <f>SUM(E19,F19)</f>
        <v>0</v>
      </c>
      <c r="E19" s="20">
        <v>0</v>
      </c>
      <c r="F19" s="20" t="s">
        <v>30</v>
      </c>
    </row>
    <row r="20" spans="1:6" ht="25.5" customHeight="1">
      <c r="A20" s="18">
        <v>4120</v>
      </c>
      <c r="B20" s="19" t="s">
        <v>380</v>
      </c>
      <c r="C20" s="18" t="s">
        <v>371</v>
      </c>
      <c r="D20" s="20">
        <f>SUM(D22)</f>
        <v>0</v>
      </c>
      <c r="E20" s="20">
        <f>SUM(E22)</f>
        <v>0</v>
      </c>
      <c r="F20" s="20" t="s">
        <v>30</v>
      </c>
    </row>
    <row r="21" spans="1:6" ht="15" customHeight="1">
      <c r="A21" s="18"/>
      <c r="B21" s="19" t="s">
        <v>174</v>
      </c>
      <c r="C21" s="18"/>
      <c r="D21" s="18"/>
      <c r="E21" s="18"/>
      <c r="F21" s="18"/>
    </row>
    <row r="22" spans="1:6" ht="15" customHeight="1">
      <c r="A22" s="18">
        <v>4121</v>
      </c>
      <c r="B22" s="19" t="s">
        <v>381</v>
      </c>
      <c r="C22" s="18" t="s">
        <v>382</v>
      </c>
      <c r="D22" s="20">
        <f>SUM(E22,F22)</f>
        <v>0</v>
      </c>
      <c r="E22" s="20">
        <v>0</v>
      </c>
      <c r="F22" s="20" t="s">
        <v>30</v>
      </c>
    </row>
    <row r="23" spans="1:6" ht="25.5" customHeight="1">
      <c r="A23" s="18">
        <v>4130</v>
      </c>
      <c r="B23" s="19" t="s">
        <v>383</v>
      </c>
      <c r="C23" s="18" t="s">
        <v>371</v>
      </c>
      <c r="D23" s="20">
        <f>SUM(D25)</f>
        <v>0</v>
      </c>
      <c r="E23" s="20">
        <f>SUM(E25)</f>
        <v>0</v>
      </c>
      <c r="F23" s="20" t="s">
        <v>30</v>
      </c>
    </row>
    <row r="24" spans="1:6" ht="15" customHeight="1">
      <c r="A24" s="18"/>
      <c r="B24" s="19" t="s">
        <v>174</v>
      </c>
      <c r="C24" s="18"/>
      <c r="D24" s="18"/>
      <c r="E24" s="18"/>
      <c r="F24" s="18"/>
    </row>
    <row r="25" spans="1:6" ht="15" customHeight="1">
      <c r="A25" s="18">
        <v>4131</v>
      </c>
      <c r="B25" s="19" t="s">
        <v>384</v>
      </c>
      <c r="C25" s="18" t="s">
        <v>385</v>
      </c>
      <c r="D25" s="20">
        <f>SUM(E25,F25)</f>
        <v>0</v>
      </c>
      <c r="E25" s="20">
        <v>0</v>
      </c>
      <c r="F25" s="20" t="s">
        <v>30</v>
      </c>
    </row>
    <row r="26" spans="1:6" ht="38.25" customHeight="1">
      <c r="A26" s="18">
        <v>4200</v>
      </c>
      <c r="B26" s="19" t="s">
        <v>386</v>
      </c>
      <c r="C26" s="18" t="s">
        <v>371</v>
      </c>
      <c r="D26" s="20">
        <f>SUM(D28,D37,D42,D52,D55,D59)</f>
        <v>662078.4</v>
      </c>
      <c r="E26" s="20">
        <f>SUM(E28,E37,E42,E52,E55,E59)</f>
        <v>662078.4</v>
      </c>
      <c r="F26" s="20" t="s">
        <v>30</v>
      </c>
    </row>
    <row r="27" spans="1:6" ht="15" customHeight="1">
      <c r="A27" s="18"/>
      <c r="B27" s="19" t="s">
        <v>369</v>
      </c>
      <c r="C27" s="18"/>
      <c r="D27" s="18"/>
      <c r="E27" s="18"/>
      <c r="F27" s="18"/>
    </row>
    <row r="28" spans="1:6" ht="38.25" customHeight="1">
      <c r="A28" s="18">
        <v>4210</v>
      </c>
      <c r="B28" s="19" t="s">
        <v>387</v>
      </c>
      <c r="C28" s="18" t="s">
        <v>371</v>
      </c>
      <c r="D28" s="20">
        <f>SUM(D30:D36)</f>
        <v>108522.1</v>
      </c>
      <c r="E28" s="20">
        <f>SUM(E30:E36)</f>
        <v>108522.1</v>
      </c>
      <c r="F28" s="20" t="s">
        <v>30</v>
      </c>
    </row>
    <row r="29" spans="1:6" ht="15" customHeight="1">
      <c r="A29" s="18"/>
      <c r="B29" s="19" t="s">
        <v>174</v>
      </c>
      <c r="C29" s="18"/>
      <c r="D29" s="18"/>
      <c r="E29" s="18"/>
      <c r="F29" s="18"/>
    </row>
    <row r="30" spans="1:6" ht="25.5" customHeight="1">
      <c r="A30" s="18">
        <v>4211</v>
      </c>
      <c r="B30" s="19" t="s">
        <v>388</v>
      </c>
      <c r="C30" s="18" t="s">
        <v>389</v>
      </c>
      <c r="D30" s="20">
        <f t="shared" ref="D30:D36" si="0">SUM(E30,F30)</f>
        <v>0</v>
      </c>
      <c r="E30" s="20">
        <v>0</v>
      </c>
      <c r="F30" s="20" t="s">
        <v>30</v>
      </c>
    </row>
    <row r="31" spans="1:6" ht="15" customHeight="1">
      <c r="A31" s="18">
        <v>4212</v>
      </c>
      <c r="B31" s="19" t="s">
        <v>390</v>
      </c>
      <c r="C31" s="18" t="s">
        <v>391</v>
      </c>
      <c r="D31" s="20">
        <f t="shared" si="0"/>
        <v>90583.1</v>
      </c>
      <c r="E31" s="20">
        <v>90583.1</v>
      </c>
      <c r="F31" s="20" t="s">
        <v>30</v>
      </c>
    </row>
    <row r="32" spans="1:6" ht="15" customHeight="1">
      <c r="A32" s="18">
        <v>4213</v>
      </c>
      <c r="B32" s="19" t="s">
        <v>392</v>
      </c>
      <c r="C32" s="18" t="s">
        <v>393</v>
      </c>
      <c r="D32" s="20">
        <f t="shared" si="0"/>
        <v>3308.2</v>
      </c>
      <c r="E32" s="20">
        <v>3308.2</v>
      </c>
      <c r="F32" s="20" t="s">
        <v>30</v>
      </c>
    </row>
    <row r="33" spans="1:6" ht="15" customHeight="1">
      <c r="A33" s="18">
        <v>4214</v>
      </c>
      <c r="B33" s="19" t="s">
        <v>394</v>
      </c>
      <c r="C33" s="18" t="s">
        <v>395</v>
      </c>
      <c r="D33" s="20">
        <f t="shared" si="0"/>
        <v>4570.8</v>
      </c>
      <c r="E33" s="20">
        <v>4570.8</v>
      </c>
      <c r="F33" s="20" t="s">
        <v>30</v>
      </c>
    </row>
    <row r="34" spans="1:6" ht="15" customHeight="1">
      <c r="A34" s="18">
        <v>4215</v>
      </c>
      <c r="B34" s="19" t="s">
        <v>396</v>
      </c>
      <c r="C34" s="18" t="s">
        <v>397</v>
      </c>
      <c r="D34" s="20">
        <f t="shared" si="0"/>
        <v>1400</v>
      </c>
      <c r="E34" s="20">
        <v>1400</v>
      </c>
      <c r="F34" s="20" t="s">
        <v>30</v>
      </c>
    </row>
    <row r="35" spans="1:6" ht="15" customHeight="1">
      <c r="A35" s="18">
        <v>4216</v>
      </c>
      <c r="B35" s="19" t="s">
        <v>398</v>
      </c>
      <c r="C35" s="18" t="s">
        <v>399</v>
      </c>
      <c r="D35" s="20">
        <f t="shared" si="0"/>
        <v>8660</v>
      </c>
      <c r="E35" s="20">
        <v>8660</v>
      </c>
      <c r="F35" s="20" t="s">
        <v>30</v>
      </c>
    </row>
    <row r="36" spans="1:6" ht="15" customHeight="1">
      <c r="A36" s="18">
        <v>4217</v>
      </c>
      <c r="B36" s="19" t="s">
        <v>400</v>
      </c>
      <c r="C36" s="18" t="s">
        <v>401</v>
      </c>
      <c r="D36" s="20">
        <f t="shared" si="0"/>
        <v>0</v>
      </c>
      <c r="E36" s="20">
        <v>0</v>
      </c>
      <c r="F36" s="20" t="s">
        <v>30</v>
      </c>
    </row>
    <row r="37" spans="1:6" ht="30.75" customHeight="1">
      <c r="A37" s="18">
        <v>4220</v>
      </c>
      <c r="B37" s="19" t="s">
        <v>402</v>
      </c>
      <c r="C37" s="18" t="s">
        <v>371</v>
      </c>
      <c r="D37" s="20">
        <f>SUM(D39:D41)</f>
        <v>12000</v>
      </c>
      <c r="E37" s="20">
        <f>SUM(E39:E41)</f>
        <v>12000</v>
      </c>
      <c r="F37" s="20" t="s">
        <v>30</v>
      </c>
    </row>
    <row r="38" spans="1:6" ht="15" customHeight="1">
      <c r="A38" s="18"/>
      <c r="B38" s="19" t="s">
        <v>174</v>
      </c>
      <c r="C38" s="18"/>
      <c r="D38" s="18"/>
      <c r="E38" s="18"/>
      <c r="F38" s="18"/>
    </row>
    <row r="39" spans="1:6" ht="15" customHeight="1">
      <c r="A39" s="18">
        <v>4221</v>
      </c>
      <c r="B39" s="19" t="s">
        <v>403</v>
      </c>
      <c r="C39" s="18" t="s">
        <v>404</v>
      </c>
      <c r="D39" s="20">
        <f>SUM(E39,F39)</f>
        <v>2000</v>
      </c>
      <c r="E39" s="20">
        <v>2000</v>
      </c>
      <c r="F39" s="20" t="s">
        <v>30</v>
      </c>
    </row>
    <row r="40" spans="1:6" ht="15" customHeight="1">
      <c r="A40" s="18">
        <v>4222</v>
      </c>
      <c r="B40" s="19" t="s">
        <v>405</v>
      </c>
      <c r="C40" s="18" t="s">
        <v>406</v>
      </c>
      <c r="D40" s="20">
        <f>SUM(E40,F40)</f>
        <v>10000</v>
      </c>
      <c r="E40" s="20">
        <v>10000</v>
      </c>
      <c r="F40" s="20" t="s">
        <v>30</v>
      </c>
    </row>
    <row r="41" spans="1:6" ht="15" customHeight="1">
      <c r="A41" s="18">
        <v>4223</v>
      </c>
      <c r="B41" s="19" t="s">
        <v>407</v>
      </c>
      <c r="C41" s="18" t="s">
        <v>408</v>
      </c>
      <c r="D41" s="20">
        <f>SUM(E41,F41)</f>
        <v>0</v>
      </c>
      <c r="E41" s="20">
        <v>0</v>
      </c>
      <c r="F41" s="20" t="s">
        <v>30</v>
      </c>
    </row>
    <row r="42" spans="1:6" ht="38.25" customHeight="1">
      <c r="A42" s="18">
        <v>4230</v>
      </c>
      <c r="B42" s="19" t="s">
        <v>409</v>
      </c>
      <c r="C42" s="18" t="s">
        <v>30</v>
      </c>
      <c r="D42" s="20">
        <f>SUM(D44:D51)</f>
        <v>68162.8</v>
      </c>
      <c r="E42" s="20">
        <f>SUM(E44:E51)</f>
        <v>68162.8</v>
      </c>
      <c r="F42" s="20" t="s">
        <v>30</v>
      </c>
    </row>
    <row r="43" spans="1:6" ht="15" customHeight="1">
      <c r="A43" s="18"/>
      <c r="B43" s="19" t="s">
        <v>174</v>
      </c>
      <c r="C43" s="18"/>
      <c r="D43" s="18"/>
      <c r="E43" s="18"/>
      <c r="F43" s="18"/>
    </row>
    <row r="44" spans="1:6" ht="15" customHeight="1">
      <c r="A44" s="18">
        <v>4231</v>
      </c>
      <c r="B44" s="19" t="s">
        <v>410</v>
      </c>
      <c r="C44" s="18" t="s">
        <v>411</v>
      </c>
      <c r="D44" s="20">
        <f t="shared" ref="D44:D51" si="1">SUM(E44,F44)</f>
        <v>0</v>
      </c>
      <c r="E44" s="20">
        <v>0</v>
      </c>
      <c r="F44" s="20" t="s">
        <v>30</v>
      </c>
    </row>
    <row r="45" spans="1:6" ht="15" customHeight="1">
      <c r="A45" s="18">
        <v>4232</v>
      </c>
      <c r="B45" s="19" t="s">
        <v>412</v>
      </c>
      <c r="C45" s="18" t="s">
        <v>413</v>
      </c>
      <c r="D45" s="20">
        <f t="shared" si="1"/>
        <v>7912</v>
      </c>
      <c r="E45" s="20">
        <v>7912</v>
      </c>
      <c r="F45" s="20" t="s">
        <v>30</v>
      </c>
    </row>
    <row r="46" spans="1:6" ht="25.5" customHeight="1">
      <c r="A46" s="18">
        <v>4233</v>
      </c>
      <c r="B46" s="19" t="s">
        <v>414</v>
      </c>
      <c r="C46" s="18" t="s">
        <v>415</v>
      </c>
      <c r="D46" s="20">
        <f t="shared" si="1"/>
        <v>400</v>
      </c>
      <c r="E46" s="20">
        <v>400</v>
      </c>
      <c r="F46" s="20" t="s">
        <v>30</v>
      </c>
    </row>
    <row r="47" spans="1:6" ht="15" customHeight="1">
      <c r="A47" s="18">
        <v>4234</v>
      </c>
      <c r="B47" s="19" t="s">
        <v>416</v>
      </c>
      <c r="C47" s="18" t="s">
        <v>417</v>
      </c>
      <c r="D47" s="20">
        <f t="shared" si="1"/>
        <v>8865.7999999999993</v>
      </c>
      <c r="E47" s="20">
        <v>8865.7999999999993</v>
      </c>
      <c r="F47" s="20" t="s">
        <v>30</v>
      </c>
    </row>
    <row r="48" spans="1:6" ht="15" customHeight="1">
      <c r="A48" s="18">
        <v>4235</v>
      </c>
      <c r="B48" s="19" t="s">
        <v>418</v>
      </c>
      <c r="C48" s="18" t="s">
        <v>419</v>
      </c>
      <c r="D48" s="20">
        <f t="shared" si="1"/>
        <v>0</v>
      </c>
      <c r="E48" s="20">
        <v>0</v>
      </c>
      <c r="F48" s="20" t="s">
        <v>30</v>
      </c>
    </row>
    <row r="49" spans="1:6" ht="15" customHeight="1">
      <c r="A49" s="18">
        <v>4236</v>
      </c>
      <c r="B49" s="19" t="s">
        <v>420</v>
      </c>
      <c r="C49" s="18" t="s">
        <v>421</v>
      </c>
      <c r="D49" s="20">
        <f t="shared" si="1"/>
        <v>0</v>
      </c>
      <c r="E49" s="20">
        <v>0</v>
      </c>
      <c r="F49" s="20" t="s">
        <v>30</v>
      </c>
    </row>
    <row r="50" spans="1:6" ht="15" customHeight="1">
      <c r="A50" s="18">
        <v>4237</v>
      </c>
      <c r="B50" s="19" t="s">
        <v>422</v>
      </c>
      <c r="C50" s="18" t="s">
        <v>423</v>
      </c>
      <c r="D50" s="20">
        <f t="shared" si="1"/>
        <v>2000</v>
      </c>
      <c r="E50" s="20">
        <v>2000</v>
      </c>
      <c r="F50" s="20" t="s">
        <v>30</v>
      </c>
    </row>
    <row r="51" spans="1:6" ht="15" customHeight="1">
      <c r="A51" s="18">
        <v>4238</v>
      </c>
      <c r="B51" s="19" t="s">
        <v>424</v>
      </c>
      <c r="C51" s="18" t="s">
        <v>425</v>
      </c>
      <c r="D51" s="20">
        <f t="shared" si="1"/>
        <v>48985</v>
      </c>
      <c r="E51" s="20">
        <v>48985</v>
      </c>
      <c r="F51" s="20" t="s">
        <v>30</v>
      </c>
    </row>
    <row r="52" spans="1:6" ht="25.5" customHeight="1">
      <c r="A52" s="18">
        <v>4240</v>
      </c>
      <c r="B52" s="19" t="s">
        <v>426</v>
      </c>
      <c r="C52" s="18" t="s">
        <v>371</v>
      </c>
      <c r="D52" s="20">
        <f>SUM(D54)</f>
        <v>21600</v>
      </c>
      <c r="E52" s="20">
        <f>SUM(E54)</f>
        <v>21600</v>
      </c>
      <c r="F52" s="20" t="s">
        <v>30</v>
      </c>
    </row>
    <row r="53" spans="1:6" ht="15" customHeight="1">
      <c r="A53" s="18"/>
      <c r="B53" s="19" t="s">
        <v>174</v>
      </c>
      <c r="C53" s="18"/>
      <c r="D53" s="18"/>
      <c r="E53" s="18"/>
      <c r="F53" s="18"/>
    </row>
    <row r="54" spans="1:6" ht="15" customHeight="1">
      <c r="A54" s="18">
        <v>4241</v>
      </c>
      <c r="B54" s="19" t="s">
        <v>427</v>
      </c>
      <c r="C54" s="18" t="s">
        <v>428</v>
      </c>
      <c r="D54" s="20">
        <f>SUM(E54,F54)</f>
        <v>21600</v>
      </c>
      <c r="E54" s="20">
        <v>21600</v>
      </c>
      <c r="F54" s="20" t="s">
        <v>30</v>
      </c>
    </row>
    <row r="55" spans="1:6" ht="25.5" customHeight="1">
      <c r="A55" s="18">
        <v>4250</v>
      </c>
      <c r="B55" s="19" t="s">
        <v>429</v>
      </c>
      <c r="C55" s="18" t="s">
        <v>371</v>
      </c>
      <c r="D55" s="20">
        <f>SUM(D57:D58)</f>
        <v>278824</v>
      </c>
      <c r="E55" s="20">
        <f>SUM(E57:E58)</f>
        <v>278824</v>
      </c>
      <c r="F55" s="20" t="s">
        <v>30</v>
      </c>
    </row>
    <row r="56" spans="1:6" ht="15" customHeight="1">
      <c r="A56" s="18"/>
      <c r="B56" s="19" t="s">
        <v>174</v>
      </c>
      <c r="C56" s="18"/>
      <c r="D56" s="18"/>
      <c r="E56" s="18"/>
      <c r="F56" s="18"/>
    </row>
    <row r="57" spans="1:6" ht="25.5" customHeight="1">
      <c r="A57" s="18">
        <v>4251</v>
      </c>
      <c r="B57" s="19" t="s">
        <v>430</v>
      </c>
      <c r="C57" s="18" t="s">
        <v>431</v>
      </c>
      <c r="D57" s="20">
        <f>SUM(E57,F57)</f>
        <v>271124</v>
      </c>
      <c r="E57" s="20">
        <v>271124</v>
      </c>
      <c r="F57" s="20" t="s">
        <v>30</v>
      </c>
    </row>
    <row r="58" spans="1:6" ht="25.5" customHeight="1">
      <c r="A58" s="18">
        <v>4252</v>
      </c>
      <c r="B58" s="19" t="s">
        <v>432</v>
      </c>
      <c r="C58" s="18" t="s">
        <v>433</v>
      </c>
      <c r="D58" s="20">
        <f>SUM(E58,F58)</f>
        <v>7700</v>
      </c>
      <c r="E58" s="20">
        <v>7700</v>
      </c>
      <c r="F58" s="20" t="s">
        <v>30</v>
      </c>
    </row>
    <row r="59" spans="1:6" ht="38.25" customHeight="1">
      <c r="A59" s="18">
        <v>4260</v>
      </c>
      <c r="B59" s="19" t="s">
        <v>434</v>
      </c>
      <c r="C59" s="18" t="s">
        <v>371</v>
      </c>
      <c r="D59" s="20">
        <f>SUM(D61:D68)</f>
        <v>172969.5</v>
      </c>
      <c r="E59" s="20">
        <f>SUM(E61:E68)</f>
        <v>172969.5</v>
      </c>
      <c r="F59" s="20" t="s">
        <v>30</v>
      </c>
    </row>
    <row r="60" spans="1:6" ht="15" customHeight="1">
      <c r="A60" s="18"/>
      <c r="B60" s="19" t="s">
        <v>174</v>
      </c>
      <c r="C60" s="18"/>
      <c r="D60" s="18"/>
      <c r="E60" s="18"/>
      <c r="F60" s="18"/>
    </row>
    <row r="61" spans="1:6" ht="15" customHeight="1">
      <c r="A61" s="18">
        <v>4261</v>
      </c>
      <c r="B61" s="19" t="s">
        <v>435</v>
      </c>
      <c r="C61" s="18" t="s">
        <v>436</v>
      </c>
      <c r="D61" s="20">
        <f t="shared" ref="D61:D68" si="2">SUM(E61,F61)</f>
        <v>7100</v>
      </c>
      <c r="E61" s="20">
        <v>7100</v>
      </c>
      <c r="F61" s="20" t="s">
        <v>30</v>
      </c>
    </row>
    <row r="62" spans="1:6" ht="15" customHeight="1">
      <c r="A62" s="18">
        <v>4262</v>
      </c>
      <c r="B62" s="19" t="s">
        <v>437</v>
      </c>
      <c r="C62" s="18" t="s">
        <v>438</v>
      </c>
      <c r="D62" s="20">
        <f t="shared" si="2"/>
        <v>350</v>
      </c>
      <c r="E62" s="20">
        <v>350</v>
      </c>
      <c r="F62" s="20" t="s">
        <v>30</v>
      </c>
    </row>
    <row r="63" spans="1:6" ht="25.5" customHeight="1">
      <c r="A63" s="18">
        <v>4263</v>
      </c>
      <c r="B63" s="19" t="s">
        <v>439</v>
      </c>
      <c r="C63" s="18" t="s">
        <v>440</v>
      </c>
      <c r="D63" s="20">
        <f t="shared" si="2"/>
        <v>0</v>
      </c>
      <c r="E63" s="20">
        <v>0</v>
      </c>
      <c r="F63" s="20" t="s">
        <v>30</v>
      </c>
    </row>
    <row r="64" spans="1:6" ht="15" customHeight="1">
      <c r="A64" s="18">
        <v>4264</v>
      </c>
      <c r="B64" s="19" t="s">
        <v>441</v>
      </c>
      <c r="C64" s="18" t="s">
        <v>442</v>
      </c>
      <c r="D64" s="20">
        <f t="shared" si="2"/>
        <v>58000</v>
      </c>
      <c r="E64" s="20">
        <v>58000</v>
      </c>
      <c r="F64" s="20" t="s">
        <v>30</v>
      </c>
    </row>
    <row r="65" spans="1:6" ht="25.5" customHeight="1">
      <c r="A65" s="18">
        <v>4265</v>
      </c>
      <c r="B65" s="19" t="s">
        <v>443</v>
      </c>
      <c r="C65" s="18" t="s">
        <v>444</v>
      </c>
      <c r="D65" s="20">
        <f t="shared" si="2"/>
        <v>0</v>
      </c>
      <c r="E65" s="20">
        <v>0</v>
      </c>
      <c r="F65" s="20" t="s">
        <v>30</v>
      </c>
    </row>
    <row r="66" spans="1:6" ht="15" customHeight="1">
      <c r="A66" s="18">
        <v>4266</v>
      </c>
      <c r="B66" s="19" t="s">
        <v>445</v>
      </c>
      <c r="C66" s="18" t="s">
        <v>446</v>
      </c>
      <c r="D66" s="20">
        <f t="shared" si="2"/>
        <v>100</v>
      </c>
      <c r="E66" s="20">
        <v>100</v>
      </c>
      <c r="F66" s="20" t="s">
        <v>30</v>
      </c>
    </row>
    <row r="67" spans="1:6" ht="15" customHeight="1">
      <c r="A67" s="18">
        <v>4267</v>
      </c>
      <c r="B67" s="19" t="s">
        <v>447</v>
      </c>
      <c r="C67" s="18" t="s">
        <v>448</v>
      </c>
      <c r="D67" s="20">
        <f t="shared" si="2"/>
        <v>95219.5</v>
      </c>
      <c r="E67" s="20">
        <v>95219.5</v>
      </c>
      <c r="F67" s="20" t="s">
        <v>30</v>
      </c>
    </row>
    <row r="68" spans="1:6" ht="15" customHeight="1">
      <c r="A68" s="18">
        <v>4268</v>
      </c>
      <c r="B68" s="19" t="s">
        <v>449</v>
      </c>
      <c r="C68" s="18" t="s">
        <v>450</v>
      </c>
      <c r="D68" s="20">
        <f t="shared" si="2"/>
        <v>12200</v>
      </c>
      <c r="E68" s="20">
        <v>12200</v>
      </c>
      <c r="F68" s="20" t="s">
        <v>30</v>
      </c>
    </row>
    <row r="69" spans="1:6" ht="25.5" customHeight="1">
      <c r="A69" s="18">
        <v>4300</v>
      </c>
      <c r="B69" s="19" t="s">
        <v>451</v>
      </c>
      <c r="C69" s="18" t="s">
        <v>371</v>
      </c>
      <c r="D69" s="20">
        <f>SUM(D71,D75,D79)</f>
        <v>0</v>
      </c>
      <c r="E69" s="20">
        <f>SUM(E71,E75,E79)</f>
        <v>0</v>
      </c>
      <c r="F69" s="20" t="s">
        <v>30</v>
      </c>
    </row>
    <row r="70" spans="1:6" ht="15" customHeight="1">
      <c r="A70" s="18"/>
      <c r="B70" s="19" t="s">
        <v>369</v>
      </c>
      <c r="C70" s="18"/>
      <c r="D70" s="18"/>
      <c r="E70" s="18"/>
      <c r="F70" s="18"/>
    </row>
    <row r="71" spans="1:6" ht="15" customHeight="1">
      <c r="A71" s="18">
        <v>4310</v>
      </c>
      <c r="B71" s="19" t="s">
        <v>452</v>
      </c>
      <c r="C71" s="18" t="s">
        <v>371</v>
      </c>
      <c r="D71" s="20">
        <f>SUM(D73:D74)</f>
        <v>0</v>
      </c>
      <c r="E71" s="20">
        <f>SUM(E73:E74)</f>
        <v>0</v>
      </c>
      <c r="F71" s="20" t="s">
        <v>30</v>
      </c>
    </row>
    <row r="72" spans="1:6" ht="15" customHeight="1">
      <c r="A72" s="18"/>
      <c r="B72" s="19" t="s">
        <v>174</v>
      </c>
      <c r="C72" s="18"/>
      <c r="D72" s="18"/>
      <c r="E72" s="18"/>
      <c r="F72" s="18"/>
    </row>
    <row r="73" spans="1:6" ht="15" customHeight="1">
      <c r="A73" s="18">
        <v>4311</v>
      </c>
      <c r="B73" s="19" t="s">
        <v>453</v>
      </c>
      <c r="C73" s="18" t="s">
        <v>454</v>
      </c>
      <c r="D73" s="20">
        <f>SUM(E73,F73)</f>
        <v>0</v>
      </c>
      <c r="E73" s="20">
        <v>0</v>
      </c>
      <c r="F73" s="20" t="s">
        <v>30</v>
      </c>
    </row>
    <row r="74" spans="1:6" ht="15" customHeight="1">
      <c r="A74" s="18">
        <v>4312</v>
      </c>
      <c r="B74" s="19" t="s">
        <v>455</v>
      </c>
      <c r="C74" s="18" t="s">
        <v>456</v>
      </c>
      <c r="D74" s="20">
        <f>SUM(E74,F74)</f>
        <v>0</v>
      </c>
      <c r="E74" s="20">
        <v>0</v>
      </c>
      <c r="F74" s="20" t="s">
        <v>30</v>
      </c>
    </row>
    <row r="75" spans="1:6" ht="15" customHeight="1">
      <c r="A75" s="18">
        <v>4320</v>
      </c>
      <c r="B75" s="19" t="s">
        <v>457</v>
      </c>
      <c r="C75" s="18" t="s">
        <v>371</v>
      </c>
      <c r="D75" s="20">
        <f>SUM(D77:D78)</f>
        <v>0</v>
      </c>
      <c r="E75" s="20">
        <f>SUM(E77:E78)</f>
        <v>0</v>
      </c>
      <c r="F75" s="20" t="s">
        <v>30</v>
      </c>
    </row>
    <row r="76" spans="1:6" ht="15" customHeight="1">
      <c r="A76" s="18"/>
      <c r="B76" s="19" t="s">
        <v>174</v>
      </c>
      <c r="C76" s="18"/>
      <c r="D76" s="18"/>
      <c r="E76" s="18"/>
      <c r="F76" s="18"/>
    </row>
    <row r="77" spans="1:6" ht="15" customHeight="1">
      <c r="A77" s="18">
        <v>4321</v>
      </c>
      <c r="B77" s="19" t="s">
        <v>458</v>
      </c>
      <c r="C77" s="18" t="s">
        <v>459</v>
      </c>
      <c r="D77" s="20">
        <f>SUM(E77,F77)</f>
        <v>0</v>
      </c>
      <c r="E77" s="20">
        <v>0</v>
      </c>
      <c r="F77" s="20" t="s">
        <v>30</v>
      </c>
    </row>
    <row r="78" spans="1:6" ht="15" customHeight="1">
      <c r="A78" s="18">
        <v>4322</v>
      </c>
      <c r="B78" s="19" t="s">
        <v>460</v>
      </c>
      <c r="C78" s="18" t="s">
        <v>461</v>
      </c>
      <c r="D78" s="20">
        <f>SUM(E78,F78)</f>
        <v>0</v>
      </c>
      <c r="E78" s="20">
        <v>0</v>
      </c>
      <c r="F78" s="20" t="s">
        <v>30</v>
      </c>
    </row>
    <row r="79" spans="1:6" ht="25.5" customHeight="1">
      <c r="A79" s="18">
        <v>4330</v>
      </c>
      <c r="B79" s="19" t="s">
        <v>462</v>
      </c>
      <c r="C79" s="18" t="s">
        <v>371</v>
      </c>
      <c r="D79" s="20">
        <f>SUM(D81:D83)</f>
        <v>0</v>
      </c>
      <c r="E79" s="20">
        <f>SUM(E81:E83)</f>
        <v>0</v>
      </c>
      <c r="F79" s="20" t="s">
        <v>30</v>
      </c>
    </row>
    <row r="80" spans="1:6" ht="15" customHeight="1">
      <c r="A80" s="18"/>
      <c r="B80" s="19" t="s">
        <v>174</v>
      </c>
      <c r="C80" s="18"/>
      <c r="D80" s="18"/>
      <c r="E80" s="18"/>
      <c r="F80" s="18"/>
    </row>
    <row r="81" spans="1:6" ht="25.5" customHeight="1">
      <c r="A81" s="18">
        <v>4331</v>
      </c>
      <c r="B81" s="19" t="s">
        <v>463</v>
      </c>
      <c r="C81" s="18" t="s">
        <v>464</v>
      </c>
      <c r="D81" s="20">
        <f>SUM(E81,F81)</f>
        <v>0</v>
      </c>
      <c r="E81" s="20">
        <v>0</v>
      </c>
      <c r="F81" s="20" t="s">
        <v>30</v>
      </c>
    </row>
    <row r="82" spans="1:6" ht="15" customHeight="1">
      <c r="A82" s="18">
        <v>4332</v>
      </c>
      <c r="B82" s="19" t="s">
        <v>465</v>
      </c>
      <c r="C82" s="18" t="s">
        <v>466</v>
      </c>
      <c r="D82" s="20">
        <f>SUM(E82,F82)</f>
        <v>0</v>
      </c>
      <c r="E82" s="20">
        <v>0</v>
      </c>
      <c r="F82" s="20" t="s">
        <v>30</v>
      </c>
    </row>
    <row r="83" spans="1:6" ht="15" customHeight="1">
      <c r="A83" s="18">
        <v>4333</v>
      </c>
      <c r="B83" s="19" t="s">
        <v>467</v>
      </c>
      <c r="C83" s="18" t="s">
        <v>468</v>
      </c>
      <c r="D83" s="20">
        <f>SUM(E83,F83)</f>
        <v>0</v>
      </c>
      <c r="E83" s="20">
        <v>0</v>
      </c>
      <c r="F83" s="20" t="s">
        <v>30</v>
      </c>
    </row>
    <row r="84" spans="1:6" ht="15" customHeight="1">
      <c r="A84" s="18">
        <v>4400</v>
      </c>
      <c r="B84" s="19" t="s">
        <v>469</v>
      </c>
      <c r="C84" s="18" t="s">
        <v>371</v>
      </c>
      <c r="D84" s="20">
        <f>SUM(D86,D90)</f>
        <v>832835.4</v>
      </c>
      <c r="E84" s="20">
        <f>SUM(E86,E90)</f>
        <v>832835.4</v>
      </c>
      <c r="F84" s="20" t="s">
        <v>30</v>
      </c>
    </row>
    <row r="85" spans="1:6" ht="15" customHeight="1">
      <c r="A85" s="18"/>
      <c r="B85" s="19" t="s">
        <v>369</v>
      </c>
      <c r="C85" s="18"/>
      <c r="D85" s="18"/>
      <c r="E85" s="18"/>
      <c r="F85" s="18"/>
    </row>
    <row r="86" spans="1:6" ht="30.75" customHeight="1">
      <c r="A86" s="18">
        <v>4410</v>
      </c>
      <c r="B86" s="19" t="s">
        <v>470</v>
      </c>
      <c r="C86" s="18" t="s">
        <v>371</v>
      </c>
      <c r="D86" s="20">
        <f>SUM(D88:D89)</f>
        <v>832835.4</v>
      </c>
      <c r="E86" s="20">
        <f>SUM(E88:E89)</f>
        <v>832835.4</v>
      </c>
      <c r="F86" s="20" t="s">
        <v>30</v>
      </c>
    </row>
    <row r="87" spans="1:6" ht="15" customHeight="1">
      <c r="A87" s="18"/>
      <c r="B87" s="19" t="s">
        <v>174</v>
      </c>
      <c r="C87" s="18"/>
      <c r="D87" s="18"/>
      <c r="E87" s="18"/>
      <c r="F87" s="18"/>
    </row>
    <row r="88" spans="1:6" ht="25.5" customHeight="1">
      <c r="A88" s="18">
        <v>4411</v>
      </c>
      <c r="B88" s="19" t="s">
        <v>471</v>
      </c>
      <c r="C88" s="18" t="s">
        <v>472</v>
      </c>
      <c r="D88" s="20">
        <f>SUM(E88,F88)</f>
        <v>832835.4</v>
      </c>
      <c r="E88" s="20">
        <v>832835.4</v>
      </c>
      <c r="F88" s="20" t="s">
        <v>30</v>
      </c>
    </row>
    <row r="89" spans="1:6" ht="25.5" customHeight="1">
      <c r="A89" s="18">
        <v>4412</v>
      </c>
      <c r="B89" s="19" t="s">
        <v>473</v>
      </c>
      <c r="C89" s="18" t="s">
        <v>474</v>
      </c>
      <c r="D89" s="20">
        <f>SUM(E89,F89)</f>
        <v>0</v>
      </c>
      <c r="E89" s="20">
        <v>0</v>
      </c>
      <c r="F89" s="20" t="s">
        <v>30</v>
      </c>
    </row>
    <row r="90" spans="1:6" ht="38.25" customHeight="1">
      <c r="A90" s="18">
        <v>4420</v>
      </c>
      <c r="B90" s="19" t="s">
        <v>475</v>
      </c>
      <c r="C90" s="18" t="s">
        <v>371</v>
      </c>
      <c r="D90" s="20">
        <f>SUM(D92:D93)</f>
        <v>0</v>
      </c>
      <c r="E90" s="20">
        <f>SUM(E92:E93)</f>
        <v>0</v>
      </c>
      <c r="F90" s="20" t="s">
        <v>30</v>
      </c>
    </row>
    <row r="91" spans="1:6" ht="15" customHeight="1">
      <c r="A91" s="18"/>
      <c r="B91" s="19" t="s">
        <v>174</v>
      </c>
      <c r="C91" s="18"/>
      <c r="D91" s="18"/>
      <c r="E91" s="18"/>
      <c r="F91" s="18"/>
    </row>
    <row r="92" spans="1:6" ht="25.5" customHeight="1">
      <c r="A92" s="18">
        <v>4421</v>
      </c>
      <c r="B92" s="19" t="s">
        <v>476</v>
      </c>
      <c r="C92" s="18" t="s">
        <v>477</v>
      </c>
      <c r="D92" s="20">
        <f>SUM(E92,F92)</f>
        <v>0</v>
      </c>
      <c r="E92" s="20">
        <v>0</v>
      </c>
      <c r="F92" s="20" t="s">
        <v>30</v>
      </c>
    </row>
    <row r="93" spans="1:6" ht="25.5" customHeight="1">
      <c r="A93" s="18">
        <v>4422</v>
      </c>
      <c r="B93" s="19" t="s">
        <v>478</v>
      </c>
      <c r="C93" s="18" t="s">
        <v>479</v>
      </c>
      <c r="D93" s="20">
        <f>SUM(E93,F93)</f>
        <v>0</v>
      </c>
      <c r="E93" s="20">
        <v>0</v>
      </c>
      <c r="F93" s="20" t="s">
        <v>30</v>
      </c>
    </row>
    <row r="94" spans="1:6" ht="25.5" customHeight="1">
      <c r="A94" s="18">
        <v>4500</v>
      </c>
      <c r="B94" s="19" t="s">
        <v>480</v>
      </c>
      <c r="C94" s="18"/>
      <c r="D94" s="20">
        <f>SUM(D96,D100,D104,D112)</f>
        <v>73804.899999999994</v>
      </c>
      <c r="E94" s="20">
        <f>SUM(E96,E100,E104,E112)</f>
        <v>73804.899999999994</v>
      </c>
      <c r="F94" s="20" t="s">
        <v>30</v>
      </c>
    </row>
    <row r="95" spans="1:6" ht="15" customHeight="1">
      <c r="A95" s="18"/>
      <c r="B95" s="19" t="s">
        <v>369</v>
      </c>
      <c r="C95" s="18"/>
      <c r="D95" s="18"/>
      <c r="E95" s="18"/>
      <c r="F95" s="18"/>
    </row>
    <row r="96" spans="1:6" ht="25.5" customHeight="1">
      <c r="A96" s="18">
        <v>4510</v>
      </c>
      <c r="B96" s="19" t="s">
        <v>481</v>
      </c>
      <c r="C96" s="18" t="s">
        <v>371</v>
      </c>
      <c r="D96" s="20">
        <f>SUM(D98:D99)</f>
        <v>0</v>
      </c>
      <c r="E96" s="20">
        <f>SUM(E98:E99)</f>
        <v>0</v>
      </c>
      <c r="F96" s="20" t="s">
        <v>30</v>
      </c>
    </row>
    <row r="97" spans="1:6" ht="15" customHeight="1">
      <c r="A97" s="18"/>
      <c r="B97" s="19" t="s">
        <v>174</v>
      </c>
      <c r="C97" s="18"/>
      <c r="D97" s="18"/>
      <c r="E97" s="18"/>
      <c r="F97" s="18"/>
    </row>
    <row r="98" spans="1:6" ht="25.5" customHeight="1">
      <c r="A98" s="18">
        <v>4511</v>
      </c>
      <c r="B98" s="19" t="s">
        <v>482</v>
      </c>
      <c r="C98" s="18" t="s">
        <v>483</v>
      </c>
      <c r="D98" s="20">
        <f>SUM(E98,F98)</f>
        <v>0</v>
      </c>
      <c r="E98" s="20">
        <v>0</v>
      </c>
      <c r="F98" s="20" t="s">
        <v>30</v>
      </c>
    </row>
    <row r="99" spans="1:6" ht="25.5" customHeight="1">
      <c r="A99" s="18">
        <v>4512</v>
      </c>
      <c r="B99" s="19" t="s">
        <v>484</v>
      </c>
      <c r="C99" s="18" t="s">
        <v>485</v>
      </c>
      <c r="D99" s="20">
        <f>SUM(E99,F99)</f>
        <v>0</v>
      </c>
      <c r="E99" s="20">
        <v>0</v>
      </c>
      <c r="F99" s="20" t="s">
        <v>30</v>
      </c>
    </row>
    <row r="100" spans="1:6" ht="38.25" customHeight="1">
      <c r="A100" s="18">
        <v>4520</v>
      </c>
      <c r="B100" s="19" t="s">
        <v>486</v>
      </c>
      <c r="C100" s="18" t="s">
        <v>371</v>
      </c>
      <c r="D100" s="20">
        <f>SUM(D102:D103)</f>
        <v>0</v>
      </c>
      <c r="E100" s="20">
        <f>SUM(E102:E103)</f>
        <v>0</v>
      </c>
      <c r="F100" s="20" t="s">
        <v>30</v>
      </c>
    </row>
    <row r="101" spans="1:6" ht="15" customHeight="1">
      <c r="A101" s="18"/>
      <c r="B101" s="19" t="s">
        <v>174</v>
      </c>
      <c r="C101" s="18"/>
      <c r="D101" s="18"/>
      <c r="E101" s="18"/>
      <c r="F101" s="18"/>
    </row>
    <row r="102" spans="1:6" ht="25.5" customHeight="1">
      <c r="A102" s="18">
        <v>4521</v>
      </c>
      <c r="B102" s="19" t="s">
        <v>487</v>
      </c>
      <c r="C102" s="18" t="s">
        <v>488</v>
      </c>
      <c r="D102" s="20">
        <f>SUM(E102,F102)</f>
        <v>0</v>
      </c>
      <c r="E102" s="20">
        <v>0</v>
      </c>
      <c r="F102" s="20" t="s">
        <v>30</v>
      </c>
    </row>
    <row r="103" spans="1:6" ht="25.5" customHeight="1">
      <c r="A103" s="18">
        <v>4522</v>
      </c>
      <c r="B103" s="19" t="s">
        <v>489</v>
      </c>
      <c r="C103" s="18" t="s">
        <v>490</v>
      </c>
      <c r="D103" s="20">
        <f>SUM(E103,F103)</f>
        <v>0</v>
      </c>
      <c r="E103" s="20">
        <v>0</v>
      </c>
      <c r="F103" s="20" t="s">
        <v>30</v>
      </c>
    </row>
    <row r="104" spans="1:6" ht="24" customHeight="1">
      <c r="A104" s="18">
        <v>4530</v>
      </c>
      <c r="B104" s="30" t="s">
        <v>491</v>
      </c>
      <c r="C104" s="18" t="s">
        <v>371</v>
      </c>
      <c r="D104" s="20">
        <f>SUM(D106:D108)</f>
        <v>45804.9</v>
      </c>
      <c r="E104" s="20">
        <f>SUM(E106:E108)</f>
        <v>45804.9</v>
      </c>
      <c r="F104" s="20" t="s">
        <v>30</v>
      </c>
    </row>
    <row r="105" spans="1:6" ht="15" customHeight="1">
      <c r="A105" s="18"/>
      <c r="B105" s="19" t="s">
        <v>174</v>
      </c>
      <c r="C105" s="18"/>
      <c r="D105" s="18"/>
      <c r="E105" s="18"/>
      <c r="F105" s="18"/>
    </row>
    <row r="106" spans="1:6" ht="38.25" customHeight="1">
      <c r="A106" s="18">
        <v>4531</v>
      </c>
      <c r="B106" s="19" t="s">
        <v>492</v>
      </c>
      <c r="C106" s="18" t="s">
        <v>493</v>
      </c>
      <c r="D106" s="20">
        <f>SUM(E106,F106)</f>
        <v>31804.9</v>
      </c>
      <c r="E106" s="20">
        <v>31804.9</v>
      </c>
      <c r="F106" s="20" t="s">
        <v>30</v>
      </c>
    </row>
    <row r="107" spans="1:6" ht="32.25" customHeight="1">
      <c r="A107" s="18">
        <v>4532</v>
      </c>
      <c r="B107" s="19" t="s">
        <v>494</v>
      </c>
      <c r="C107" s="18" t="s">
        <v>495</v>
      </c>
      <c r="D107" s="20">
        <f>SUM(E107,F107)</f>
        <v>0</v>
      </c>
      <c r="E107" s="20">
        <v>0</v>
      </c>
      <c r="F107" s="20" t="s">
        <v>30</v>
      </c>
    </row>
    <row r="108" spans="1:6" ht="25.5" customHeight="1">
      <c r="A108" s="18">
        <v>4533</v>
      </c>
      <c r="B108" s="19" t="s">
        <v>496</v>
      </c>
      <c r="C108" s="18" t="s">
        <v>497</v>
      </c>
      <c r="D108" s="20">
        <f>SUM(D109,D110,D111)</f>
        <v>14000</v>
      </c>
      <c r="E108" s="20">
        <f>E111</f>
        <v>14000</v>
      </c>
      <c r="F108" s="20" t="s">
        <v>30</v>
      </c>
    </row>
    <row r="109" spans="1:6" ht="15" customHeight="1">
      <c r="A109" s="18">
        <v>4534</v>
      </c>
      <c r="B109" s="19" t="s">
        <v>498</v>
      </c>
      <c r="C109" s="18"/>
      <c r="D109" s="20">
        <f>SUM(E109,F109)</f>
        <v>0</v>
      </c>
      <c r="E109" s="20">
        <v>0</v>
      </c>
      <c r="F109" s="20" t="s">
        <v>30</v>
      </c>
    </row>
    <row r="110" spans="1:6" ht="15" customHeight="1">
      <c r="A110" s="18">
        <v>4535</v>
      </c>
      <c r="B110" s="19" t="s">
        <v>499</v>
      </c>
      <c r="C110" s="18"/>
      <c r="D110" s="20">
        <f>SUM(E110,F110)</f>
        <v>0</v>
      </c>
      <c r="E110" s="20">
        <v>0</v>
      </c>
      <c r="F110" s="20" t="s">
        <v>30</v>
      </c>
    </row>
    <row r="111" spans="1:6" ht="15" customHeight="1">
      <c r="A111" s="18">
        <v>4536</v>
      </c>
      <c r="B111" s="19" t="s">
        <v>500</v>
      </c>
      <c r="C111" s="18"/>
      <c r="D111" s="20">
        <f>SUM(E111,F111)</f>
        <v>14000</v>
      </c>
      <c r="E111" s="20">
        <v>14000</v>
      </c>
      <c r="F111" s="20" t="s">
        <v>501</v>
      </c>
    </row>
    <row r="112" spans="1:6" ht="38.25" customHeight="1">
      <c r="A112" s="18">
        <v>4540</v>
      </c>
      <c r="B112" s="19" t="s">
        <v>502</v>
      </c>
      <c r="C112" s="18" t="s">
        <v>371</v>
      </c>
      <c r="D112" s="20">
        <f>SUM(D114:D116)</f>
        <v>28000</v>
      </c>
      <c r="E112" s="20">
        <f>SUM(E114:E116)</f>
        <v>28000</v>
      </c>
      <c r="F112" s="20" t="s">
        <v>30</v>
      </c>
    </row>
    <row r="113" spans="1:6" ht="15" customHeight="1">
      <c r="A113" s="18"/>
      <c r="B113" s="19" t="s">
        <v>174</v>
      </c>
      <c r="C113" s="18"/>
      <c r="D113" s="18"/>
      <c r="E113" s="18"/>
      <c r="F113" s="18"/>
    </row>
    <row r="114" spans="1:6" ht="38.25" customHeight="1">
      <c r="A114" s="18">
        <v>4541</v>
      </c>
      <c r="B114" s="19" t="s">
        <v>503</v>
      </c>
      <c r="C114" s="18" t="s">
        <v>504</v>
      </c>
      <c r="D114" s="20">
        <f>SUM(E114,F114)</f>
        <v>24600</v>
      </c>
      <c r="E114" s="20">
        <v>24600</v>
      </c>
      <c r="F114" s="20" t="s">
        <v>30</v>
      </c>
    </row>
    <row r="115" spans="1:6" ht="38.25" customHeight="1">
      <c r="A115" s="18">
        <v>4542</v>
      </c>
      <c r="B115" s="19" t="s">
        <v>505</v>
      </c>
      <c r="C115" s="18" t="s">
        <v>506</v>
      </c>
      <c r="D115" s="20">
        <f>SUM(E115,F115)</f>
        <v>0</v>
      </c>
      <c r="E115" s="20">
        <v>0</v>
      </c>
      <c r="F115" s="20" t="s">
        <v>30</v>
      </c>
    </row>
    <row r="116" spans="1:6" ht="25.5" customHeight="1">
      <c r="A116" s="18">
        <v>4543</v>
      </c>
      <c r="B116" s="19" t="s">
        <v>507</v>
      </c>
      <c r="C116" s="18" t="s">
        <v>508</v>
      </c>
      <c r="D116" s="20">
        <f>SUM(D117,D118,D119)</f>
        <v>3400</v>
      </c>
      <c r="E116" s="20">
        <f>SUM(E117,E118,E119)</f>
        <v>3400</v>
      </c>
      <c r="F116" s="20" t="s">
        <v>30</v>
      </c>
    </row>
    <row r="117" spans="1:6" ht="15" customHeight="1">
      <c r="A117" s="18">
        <v>4544</v>
      </c>
      <c r="B117" s="19" t="s">
        <v>509</v>
      </c>
      <c r="C117" s="18"/>
      <c r="D117" s="20">
        <f>SUM(E117,F117)</f>
        <v>0</v>
      </c>
      <c r="E117" s="20">
        <v>0</v>
      </c>
      <c r="F117" s="20" t="s">
        <v>30</v>
      </c>
    </row>
    <row r="118" spans="1:6" ht="15" customHeight="1">
      <c r="A118" s="18">
        <v>4545</v>
      </c>
      <c r="B118" s="19" t="s">
        <v>499</v>
      </c>
      <c r="C118" s="18"/>
      <c r="D118" s="20">
        <f>SUM(E118,F118)</f>
        <v>0</v>
      </c>
      <c r="E118" s="20">
        <v>0</v>
      </c>
      <c r="F118" s="20" t="s">
        <v>30</v>
      </c>
    </row>
    <row r="119" spans="1:6" ht="15" customHeight="1">
      <c r="A119" s="18">
        <v>4546</v>
      </c>
      <c r="B119" s="19" t="s">
        <v>500</v>
      </c>
      <c r="C119" s="18"/>
      <c r="D119" s="20">
        <f>SUM(E119,F119)</f>
        <v>3400</v>
      </c>
      <c r="E119" s="20">
        <v>3400</v>
      </c>
      <c r="F119" s="20" t="s">
        <v>30</v>
      </c>
    </row>
    <row r="120" spans="1:6" ht="25.5" customHeight="1">
      <c r="A120" s="18">
        <v>4600</v>
      </c>
      <c r="B120" s="19" t="s">
        <v>510</v>
      </c>
      <c r="C120" s="18" t="s">
        <v>371</v>
      </c>
      <c r="D120" s="20">
        <f>SUM(D122,D126,D132)</f>
        <v>20400</v>
      </c>
      <c r="E120" s="20">
        <f>SUM(E122,E126,E132)</f>
        <v>20400</v>
      </c>
      <c r="F120" s="20" t="s">
        <v>30</v>
      </c>
    </row>
    <row r="121" spans="1:6" ht="15" customHeight="1">
      <c r="A121" s="18"/>
      <c r="B121" s="19" t="s">
        <v>369</v>
      </c>
      <c r="C121" s="18"/>
      <c r="D121" s="18"/>
      <c r="E121" s="18"/>
      <c r="F121" s="18"/>
    </row>
    <row r="122" spans="1:6" ht="15" customHeight="1">
      <c r="A122" s="18">
        <v>4610</v>
      </c>
      <c r="B122" s="19" t="s">
        <v>511</v>
      </c>
      <c r="C122" s="18"/>
      <c r="D122" s="20">
        <f>SUM(D124:D125)</f>
        <v>0</v>
      </c>
      <c r="E122" s="20">
        <f>SUM(E124:E125)</f>
        <v>0</v>
      </c>
      <c r="F122" s="20" t="s">
        <v>30</v>
      </c>
    </row>
    <row r="123" spans="1:6" ht="15" customHeight="1">
      <c r="A123" s="18"/>
      <c r="B123" s="19" t="s">
        <v>369</v>
      </c>
      <c r="C123" s="18"/>
      <c r="D123" s="18"/>
      <c r="E123" s="18"/>
      <c r="F123" s="18"/>
    </row>
    <row r="124" spans="1:6" ht="25.5" customHeight="1">
      <c r="A124" s="18">
        <v>4610</v>
      </c>
      <c r="B124" s="19" t="s">
        <v>512</v>
      </c>
      <c r="C124" s="18" t="s">
        <v>513</v>
      </c>
      <c r="D124" s="20">
        <f>SUM(E124,F124)</f>
        <v>0</v>
      </c>
      <c r="E124" s="20">
        <v>0</v>
      </c>
      <c r="F124" s="20" t="s">
        <v>30</v>
      </c>
    </row>
    <row r="125" spans="1:6" ht="25.5" customHeight="1">
      <c r="A125" s="18">
        <v>4620</v>
      </c>
      <c r="B125" s="19" t="s">
        <v>514</v>
      </c>
      <c r="C125" s="18" t="s">
        <v>515</v>
      </c>
      <c r="D125" s="20">
        <f>SUM(E125,F125)</f>
        <v>0</v>
      </c>
      <c r="E125" s="20">
        <v>0</v>
      </c>
      <c r="F125" s="20" t="s">
        <v>30</v>
      </c>
    </row>
    <row r="126" spans="1:6" ht="38.25" customHeight="1">
      <c r="A126" s="18">
        <v>4630</v>
      </c>
      <c r="B126" s="19" t="s">
        <v>516</v>
      </c>
      <c r="C126" s="18" t="s">
        <v>371</v>
      </c>
      <c r="D126" s="20">
        <f>SUM(D128:D131)</f>
        <v>20400</v>
      </c>
      <c r="E126" s="20">
        <f>SUM(E128:E131)</f>
        <v>20400</v>
      </c>
      <c r="F126" s="20" t="s">
        <v>30</v>
      </c>
    </row>
    <row r="127" spans="1:6" ht="15" customHeight="1">
      <c r="A127" s="18"/>
      <c r="B127" s="19" t="s">
        <v>517</v>
      </c>
      <c r="C127" s="18"/>
      <c r="D127" s="18"/>
      <c r="E127" s="18"/>
      <c r="F127" s="18"/>
    </row>
    <row r="128" spans="1:6" ht="15" customHeight="1">
      <c r="A128" s="18">
        <v>4631</v>
      </c>
      <c r="B128" s="19" t="s">
        <v>518</v>
      </c>
      <c r="C128" s="18" t="s">
        <v>519</v>
      </c>
      <c r="D128" s="20">
        <f>SUM(E128,F128)</f>
        <v>0</v>
      </c>
      <c r="E128" s="20">
        <v>0</v>
      </c>
      <c r="F128" s="20" t="s">
        <v>30</v>
      </c>
    </row>
    <row r="129" spans="1:6" ht="25.5" customHeight="1">
      <c r="A129" s="18">
        <v>4632</v>
      </c>
      <c r="B129" s="19" t="s">
        <v>520</v>
      </c>
      <c r="C129" s="18" t="s">
        <v>521</v>
      </c>
      <c r="D129" s="20">
        <f>SUM(E129,F129)</f>
        <v>0</v>
      </c>
      <c r="E129" s="20">
        <v>0</v>
      </c>
      <c r="F129" s="20" t="s">
        <v>30</v>
      </c>
    </row>
    <row r="130" spans="1:6" ht="15" customHeight="1">
      <c r="A130" s="18">
        <v>4633</v>
      </c>
      <c r="B130" s="19" t="s">
        <v>522</v>
      </c>
      <c r="C130" s="18" t="s">
        <v>523</v>
      </c>
      <c r="D130" s="20">
        <f>SUM(E130,F130)</f>
        <v>0</v>
      </c>
      <c r="E130" s="20">
        <v>0</v>
      </c>
      <c r="F130" s="20" t="s">
        <v>30</v>
      </c>
    </row>
    <row r="131" spans="1:6" ht="15" customHeight="1">
      <c r="A131" s="18">
        <v>4634</v>
      </c>
      <c r="B131" s="19" t="s">
        <v>524</v>
      </c>
      <c r="C131" s="18" t="s">
        <v>525</v>
      </c>
      <c r="D131" s="20">
        <f>SUM(E131,F131)</f>
        <v>20400</v>
      </c>
      <c r="E131" s="20">
        <v>20400</v>
      </c>
      <c r="F131" s="20" t="s">
        <v>30</v>
      </c>
    </row>
    <row r="132" spans="1:6" ht="15" customHeight="1">
      <c r="A132" s="18">
        <v>4640</v>
      </c>
      <c r="B132" s="19" t="s">
        <v>526</v>
      </c>
      <c r="C132" s="18" t="s">
        <v>371</v>
      </c>
      <c r="D132" s="20">
        <f>SUM(D134)</f>
        <v>0</v>
      </c>
      <c r="E132" s="20">
        <f>SUM(E134)</f>
        <v>0</v>
      </c>
      <c r="F132" s="20" t="s">
        <v>30</v>
      </c>
    </row>
    <row r="133" spans="1:6" ht="15" customHeight="1">
      <c r="A133" s="18"/>
      <c r="B133" s="19" t="s">
        <v>517</v>
      </c>
      <c r="C133" s="18"/>
      <c r="D133" s="18"/>
      <c r="E133" s="18"/>
      <c r="F133" s="18"/>
    </row>
    <row r="134" spans="1:6" ht="15" customHeight="1">
      <c r="A134" s="18">
        <v>4641</v>
      </c>
      <c r="B134" s="19" t="s">
        <v>527</v>
      </c>
      <c r="C134" s="18" t="s">
        <v>528</v>
      </c>
      <c r="D134" s="20">
        <f>SUM(E134,F134)</f>
        <v>0</v>
      </c>
      <c r="E134" s="20">
        <v>0</v>
      </c>
      <c r="F134" s="20" t="s">
        <v>30</v>
      </c>
    </row>
    <row r="135" spans="1:6" ht="38.25" customHeight="1">
      <c r="A135" s="18">
        <v>4700</v>
      </c>
      <c r="B135" s="19" t="s">
        <v>529</v>
      </c>
      <c r="C135" s="18" t="s">
        <v>371</v>
      </c>
      <c r="D135" s="20">
        <f>SUM(D137,D141,D147,D150,D154,D157,D160)</f>
        <v>61600</v>
      </c>
      <c r="E135" s="20">
        <f>SUM(E137,E141,E147,E150,E154,E157,E160)</f>
        <v>981600</v>
      </c>
      <c r="F135" s="20">
        <f>SUM(F137,F141,F147,F150,F154,F157,F160)</f>
        <v>0</v>
      </c>
    </row>
    <row r="136" spans="1:6" ht="15" customHeight="1">
      <c r="A136" s="18"/>
      <c r="B136" s="19" t="s">
        <v>369</v>
      </c>
      <c r="C136" s="18"/>
      <c r="D136" s="18"/>
      <c r="E136" s="18"/>
      <c r="F136" s="18"/>
    </row>
    <row r="137" spans="1:6" ht="38.25" customHeight="1">
      <c r="A137" s="18">
        <v>4710</v>
      </c>
      <c r="B137" s="19" t="s">
        <v>530</v>
      </c>
      <c r="C137" s="18" t="s">
        <v>371</v>
      </c>
      <c r="D137" s="20">
        <f>SUM(D139:D140)</f>
        <v>20000</v>
      </c>
      <c r="E137" s="20">
        <f>SUM(E139:E140)</f>
        <v>20000</v>
      </c>
      <c r="F137" s="20" t="s">
        <v>30</v>
      </c>
    </row>
    <row r="138" spans="1:6" ht="15" customHeight="1">
      <c r="A138" s="18"/>
      <c r="B138" s="19" t="s">
        <v>517</v>
      </c>
      <c r="C138" s="18"/>
      <c r="D138" s="18"/>
      <c r="E138" s="18"/>
      <c r="F138" s="18"/>
    </row>
    <row r="139" spans="1:6" ht="38.25" customHeight="1">
      <c r="A139" s="18">
        <v>4711</v>
      </c>
      <c r="B139" s="19" t="s">
        <v>531</v>
      </c>
      <c r="C139" s="18" t="s">
        <v>532</v>
      </c>
      <c r="D139" s="20">
        <f>SUM(E139,F139)</f>
        <v>0</v>
      </c>
      <c r="E139" s="20">
        <v>0</v>
      </c>
      <c r="F139" s="20" t="s">
        <v>30</v>
      </c>
    </row>
    <row r="140" spans="1:6" ht="25.5" customHeight="1">
      <c r="A140" s="18">
        <v>4712</v>
      </c>
      <c r="B140" s="19" t="s">
        <v>533</v>
      </c>
      <c r="C140" s="18" t="s">
        <v>534</v>
      </c>
      <c r="D140" s="20">
        <f>SUM(E140,F140)</f>
        <v>20000</v>
      </c>
      <c r="E140" s="20">
        <v>20000</v>
      </c>
      <c r="F140" s="20" t="s">
        <v>30</v>
      </c>
    </row>
    <row r="141" spans="1:6" ht="63.75" customHeight="1">
      <c r="A141" s="18">
        <v>4720</v>
      </c>
      <c r="B141" s="19" t="s">
        <v>535</v>
      </c>
      <c r="C141" s="18" t="s">
        <v>371</v>
      </c>
      <c r="D141" s="20">
        <f>SUM(D143:D146)</f>
        <v>30600</v>
      </c>
      <c r="E141" s="20">
        <f>SUM(E143:E146)</f>
        <v>30600</v>
      </c>
      <c r="F141" s="20" t="s">
        <v>30</v>
      </c>
    </row>
    <row r="142" spans="1:6" ht="15" customHeight="1">
      <c r="A142" s="18"/>
      <c r="B142" s="19" t="s">
        <v>517</v>
      </c>
      <c r="C142" s="18"/>
      <c r="D142" s="18"/>
      <c r="E142" s="18"/>
      <c r="F142" s="18"/>
    </row>
    <row r="143" spans="1:6" ht="15" customHeight="1">
      <c r="A143" s="18">
        <v>4721</v>
      </c>
      <c r="B143" s="19" t="s">
        <v>536</v>
      </c>
      <c r="C143" s="18" t="s">
        <v>537</v>
      </c>
      <c r="D143" s="20">
        <f>SUM(E143,F143)</f>
        <v>0</v>
      </c>
      <c r="E143" s="20">
        <v>0</v>
      </c>
      <c r="F143" s="20" t="s">
        <v>30</v>
      </c>
    </row>
    <row r="144" spans="1:6" ht="15" customHeight="1">
      <c r="A144" s="18">
        <v>4722</v>
      </c>
      <c r="B144" s="19" t="s">
        <v>538</v>
      </c>
      <c r="C144" s="18" t="s">
        <v>539</v>
      </c>
      <c r="D144" s="20">
        <f>SUM(E144,F144)</f>
        <v>0</v>
      </c>
      <c r="E144" s="20">
        <v>0</v>
      </c>
      <c r="F144" s="20" t="s">
        <v>30</v>
      </c>
    </row>
    <row r="145" spans="1:6" ht="15" customHeight="1">
      <c r="A145" s="18">
        <v>4723</v>
      </c>
      <c r="B145" s="19" t="s">
        <v>540</v>
      </c>
      <c r="C145" s="18" t="s">
        <v>541</v>
      </c>
      <c r="D145" s="20">
        <f>SUM(E145,F145)</f>
        <v>30600</v>
      </c>
      <c r="E145" s="20">
        <v>30600</v>
      </c>
      <c r="F145" s="20" t="s">
        <v>30</v>
      </c>
    </row>
    <row r="146" spans="1:6" ht="25.5" customHeight="1">
      <c r="A146" s="18">
        <v>4724</v>
      </c>
      <c r="B146" s="19" t="s">
        <v>542</v>
      </c>
      <c r="C146" s="18" t="s">
        <v>543</v>
      </c>
      <c r="D146" s="20">
        <f>SUM(E146,F146)</f>
        <v>0</v>
      </c>
      <c r="E146" s="20">
        <v>0</v>
      </c>
      <c r="F146" s="20" t="s">
        <v>30</v>
      </c>
    </row>
    <row r="147" spans="1:6" ht="25.5" customHeight="1">
      <c r="A147" s="18">
        <v>4730</v>
      </c>
      <c r="B147" s="19" t="s">
        <v>544</v>
      </c>
      <c r="C147" s="18" t="s">
        <v>371</v>
      </c>
      <c r="D147" s="20">
        <f>SUM(D149)</f>
        <v>0</v>
      </c>
      <c r="E147" s="20">
        <f>SUM(E149)</f>
        <v>0</v>
      </c>
      <c r="F147" s="20" t="s">
        <v>30</v>
      </c>
    </row>
    <row r="148" spans="1:6" ht="15" customHeight="1">
      <c r="A148" s="18"/>
      <c r="B148" s="19" t="s">
        <v>174</v>
      </c>
      <c r="C148" s="18"/>
      <c r="D148" s="18"/>
      <c r="E148" s="18"/>
      <c r="F148" s="18"/>
    </row>
    <row r="149" spans="1:6" ht="25.5" customHeight="1">
      <c r="A149" s="18">
        <v>4731</v>
      </c>
      <c r="B149" s="19" t="s">
        <v>545</v>
      </c>
      <c r="C149" s="18" t="s">
        <v>546</v>
      </c>
      <c r="D149" s="20">
        <f>SUM(E149,F149)</f>
        <v>0</v>
      </c>
      <c r="E149" s="20">
        <v>0</v>
      </c>
      <c r="F149" s="20" t="s">
        <v>30</v>
      </c>
    </row>
    <row r="150" spans="1:6" ht="51" customHeight="1">
      <c r="A150" s="18">
        <v>4740</v>
      </c>
      <c r="B150" s="19" t="s">
        <v>547</v>
      </c>
      <c r="C150" s="18" t="s">
        <v>371</v>
      </c>
      <c r="D150" s="20">
        <f>SUM(D152:D153)</f>
        <v>0</v>
      </c>
      <c r="E150" s="20">
        <f>SUM(E152:E153)</f>
        <v>0</v>
      </c>
      <c r="F150" s="20" t="s">
        <v>30</v>
      </c>
    </row>
    <row r="151" spans="1:6" ht="15" customHeight="1">
      <c r="A151" s="18"/>
      <c r="B151" s="19" t="s">
        <v>174</v>
      </c>
      <c r="C151" s="18"/>
      <c r="D151" s="18"/>
      <c r="E151" s="18"/>
      <c r="F151" s="18"/>
    </row>
    <row r="152" spans="1:6" ht="25.5" customHeight="1">
      <c r="A152" s="18">
        <v>4741</v>
      </c>
      <c r="B152" s="19" t="s">
        <v>548</v>
      </c>
      <c r="C152" s="18" t="s">
        <v>549</v>
      </c>
      <c r="D152" s="20">
        <f>SUM(E152,F152)</f>
        <v>0</v>
      </c>
      <c r="E152" s="20">
        <v>0</v>
      </c>
      <c r="F152" s="20" t="s">
        <v>30</v>
      </c>
    </row>
    <row r="153" spans="1:6" ht="25.5" customHeight="1">
      <c r="A153" s="18">
        <v>4742</v>
      </c>
      <c r="B153" s="19" t="s">
        <v>550</v>
      </c>
      <c r="C153" s="18" t="s">
        <v>551</v>
      </c>
      <c r="D153" s="20">
        <f>SUM(E153,F153)</f>
        <v>0</v>
      </c>
      <c r="E153" s="20">
        <v>0</v>
      </c>
      <c r="F153" s="20" t="s">
        <v>30</v>
      </c>
    </row>
    <row r="154" spans="1:6" ht="51" customHeight="1">
      <c r="A154" s="18">
        <v>4750</v>
      </c>
      <c r="B154" s="19" t="s">
        <v>552</v>
      </c>
      <c r="C154" s="18" t="s">
        <v>371</v>
      </c>
      <c r="D154" s="20">
        <f>SUM(D156)</f>
        <v>0</v>
      </c>
      <c r="E154" s="20">
        <f>SUM(E156)</f>
        <v>0</v>
      </c>
      <c r="F154" s="20" t="s">
        <v>30</v>
      </c>
    </row>
    <row r="155" spans="1:6" ht="15" customHeight="1">
      <c r="A155" s="18"/>
      <c r="B155" s="19" t="s">
        <v>174</v>
      </c>
      <c r="C155" s="18"/>
      <c r="D155" s="18"/>
      <c r="E155" s="18"/>
      <c r="F155" s="18"/>
    </row>
    <row r="156" spans="1:6" ht="38.25" customHeight="1">
      <c r="A156" s="18">
        <v>4751</v>
      </c>
      <c r="B156" s="19" t="s">
        <v>553</v>
      </c>
      <c r="C156" s="18" t="s">
        <v>554</v>
      </c>
      <c r="D156" s="20">
        <f>SUM(E156,F156)</f>
        <v>0</v>
      </c>
      <c r="E156" s="20">
        <v>0</v>
      </c>
      <c r="F156" s="20" t="s">
        <v>30</v>
      </c>
    </row>
    <row r="157" spans="1:6" ht="15" customHeight="1">
      <c r="A157" s="18">
        <v>4760</v>
      </c>
      <c r="B157" s="19" t="s">
        <v>555</v>
      </c>
      <c r="C157" s="18" t="s">
        <v>371</v>
      </c>
      <c r="D157" s="20">
        <f>SUM(D159)</f>
        <v>7500</v>
      </c>
      <c r="E157" s="20">
        <f>SUM(E159)</f>
        <v>7500</v>
      </c>
      <c r="F157" s="20" t="s">
        <v>30</v>
      </c>
    </row>
    <row r="158" spans="1:6" ht="15" customHeight="1">
      <c r="A158" s="18"/>
      <c r="B158" s="19" t="s">
        <v>174</v>
      </c>
      <c r="C158" s="18"/>
      <c r="D158" s="18"/>
      <c r="E158" s="18"/>
      <c r="F158" s="18"/>
    </row>
    <row r="159" spans="1:6" ht="15" customHeight="1">
      <c r="A159" s="18">
        <v>4761</v>
      </c>
      <c r="B159" s="19" t="s">
        <v>556</v>
      </c>
      <c r="C159" s="18" t="s">
        <v>557</v>
      </c>
      <c r="D159" s="20">
        <f>SUM(E159,F159)</f>
        <v>7500</v>
      </c>
      <c r="E159" s="20">
        <v>7500</v>
      </c>
      <c r="F159" s="20" t="s">
        <v>30</v>
      </c>
    </row>
    <row r="160" spans="1:6" ht="15" customHeight="1">
      <c r="A160" s="18">
        <v>4770</v>
      </c>
      <c r="B160" s="19" t="s">
        <v>558</v>
      </c>
      <c r="C160" s="18" t="s">
        <v>371</v>
      </c>
      <c r="D160" s="20">
        <f>SUM(D162)</f>
        <v>3500</v>
      </c>
      <c r="E160" s="20">
        <f>SUM(E162)</f>
        <v>923500</v>
      </c>
      <c r="F160" s="20">
        <f>SUM(F162)</f>
        <v>0</v>
      </c>
    </row>
    <row r="161" spans="1:8" ht="15" customHeight="1">
      <c r="A161" s="18"/>
      <c r="B161" s="19" t="s">
        <v>174</v>
      </c>
      <c r="C161" s="18"/>
      <c r="D161" s="18"/>
      <c r="E161" s="18"/>
      <c r="F161" s="18"/>
    </row>
    <row r="162" spans="1:8" ht="15" customHeight="1">
      <c r="A162" s="18">
        <v>4771</v>
      </c>
      <c r="B162" s="19" t="s">
        <v>559</v>
      </c>
      <c r="C162" s="18" t="s">
        <v>560</v>
      </c>
      <c r="D162" s="20">
        <v>3500</v>
      </c>
      <c r="E162" s="20">
        <v>923500</v>
      </c>
      <c r="F162" s="20">
        <v>0</v>
      </c>
    </row>
    <row r="163" spans="1:8" ht="38.25" customHeight="1">
      <c r="A163" s="18">
        <v>4772</v>
      </c>
      <c r="B163" s="19" t="s">
        <v>561</v>
      </c>
      <c r="C163" s="18" t="s">
        <v>371</v>
      </c>
      <c r="D163" s="20">
        <f>SUM(E163,F163)</f>
        <v>920000</v>
      </c>
      <c r="E163" s="20">
        <v>920000</v>
      </c>
      <c r="F163" s="20" t="s">
        <v>30</v>
      </c>
    </row>
    <row r="164" spans="1:8" ht="27" customHeight="1">
      <c r="A164" s="18">
        <v>5000</v>
      </c>
      <c r="B164" s="19" t="s">
        <v>562</v>
      </c>
      <c r="C164" s="18" t="s">
        <v>371</v>
      </c>
      <c r="D164" s="20">
        <f>SUM(D166,D184,D190,D193)</f>
        <v>1465033.6</v>
      </c>
      <c r="E164" s="20" t="s">
        <v>30</v>
      </c>
      <c r="F164" s="20">
        <f>SUM(F166,F184,F190,F193)</f>
        <v>1465033.6</v>
      </c>
    </row>
    <row r="165" spans="1:8" ht="15" customHeight="1">
      <c r="A165" s="18"/>
      <c r="B165" s="19" t="s">
        <v>369</v>
      </c>
      <c r="C165" s="18"/>
      <c r="D165" s="18"/>
      <c r="E165" s="18"/>
      <c r="F165" s="18"/>
    </row>
    <row r="166" spans="1:8" ht="25.5" customHeight="1">
      <c r="A166" s="18">
        <v>5100</v>
      </c>
      <c r="B166" s="19" t="s">
        <v>563</v>
      </c>
      <c r="C166" s="18" t="s">
        <v>371</v>
      </c>
      <c r="D166" s="20">
        <f>SUM(D168,D173,D178)</f>
        <v>1465033.6</v>
      </c>
      <c r="E166" s="20" t="s">
        <v>30</v>
      </c>
      <c r="F166" s="20">
        <f>SUM(F168,F173,F178)</f>
        <v>1465033.6</v>
      </c>
    </row>
    <row r="167" spans="1:8" ht="15" customHeight="1">
      <c r="A167" s="18"/>
      <c r="B167" s="19" t="s">
        <v>369</v>
      </c>
      <c r="C167" s="18"/>
      <c r="D167" s="18"/>
      <c r="E167" s="18"/>
      <c r="F167" s="18"/>
    </row>
    <row r="168" spans="1:8" ht="25.5" customHeight="1">
      <c r="A168" s="18">
        <v>5110</v>
      </c>
      <c r="B168" s="19" t="s">
        <v>564</v>
      </c>
      <c r="C168" s="18" t="s">
        <v>371</v>
      </c>
      <c r="D168" s="20">
        <f>SUM(D170:D172)</f>
        <v>1337511.8</v>
      </c>
      <c r="E168" s="20" t="s">
        <v>30</v>
      </c>
      <c r="F168" s="20">
        <f>SUM(F170:F172)</f>
        <v>1337511.8</v>
      </c>
    </row>
    <row r="169" spans="1:8" ht="15" customHeight="1">
      <c r="A169" s="18"/>
      <c r="B169" s="19" t="s">
        <v>174</v>
      </c>
      <c r="C169" s="18"/>
      <c r="D169" s="18"/>
      <c r="E169" s="18"/>
      <c r="F169" s="18"/>
    </row>
    <row r="170" spans="1:8" ht="15" customHeight="1">
      <c r="A170" s="18">
        <v>5111</v>
      </c>
      <c r="B170" s="19" t="s">
        <v>565</v>
      </c>
      <c r="C170" s="18" t="s">
        <v>566</v>
      </c>
      <c r="D170" s="20">
        <f>SUM(E170,F170)</f>
        <v>0</v>
      </c>
      <c r="E170" s="20" t="s">
        <v>30</v>
      </c>
      <c r="F170" s="20">
        <v>0</v>
      </c>
    </row>
    <row r="171" spans="1:8" ht="15" customHeight="1">
      <c r="A171" s="18">
        <v>5112</v>
      </c>
      <c r="B171" s="19" t="s">
        <v>567</v>
      </c>
      <c r="C171" s="18" t="s">
        <v>568</v>
      </c>
      <c r="D171" s="20">
        <f>SUM(E171,F171)</f>
        <v>308665.2</v>
      </c>
      <c r="E171" s="20" t="s">
        <v>30</v>
      </c>
      <c r="F171" s="20">
        <v>308665.2</v>
      </c>
    </row>
    <row r="172" spans="1:8" ht="25.5" customHeight="1">
      <c r="A172" s="18">
        <v>5113</v>
      </c>
      <c r="B172" s="19" t="s">
        <v>569</v>
      </c>
      <c r="C172" s="18" t="s">
        <v>570</v>
      </c>
      <c r="D172" s="20">
        <f>SUM(E172,F172)</f>
        <v>1028846.6</v>
      </c>
      <c r="E172" s="20" t="s">
        <v>30</v>
      </c>
      <c r="F172" s="20">
        <v>1028846.6</v>
      </c>
      <c r="H172" s="21"/>
    </row>
    <row r="173" spans="1:8" ht="25.5" customHeight="1">
      <c r="A173" s="18">
        <v>5120</v>
      </c>
      <c r="B173" s="19" t="s">
        <v>571</v>
      </c>
      <c r="C173" s="18" t="s">
        <v>371</v>
      </c>
      <c r="D173" s="20">
        <f>SUM(D175:D177)</f>
        <v>63541.8</v>
      </c>
      <c r="E173" s="20" t="s">
        <v>30</v>
      </c>
      <c r="F173" s="20">
        <f>SUM(F175:F177)</f>
        <v>63541.8</v>
      </c>
    </row>
    <row r="174" spans="1:8" ht="15" customHeight="1">
      <c r="A174" s="18"/>
      <c r="B174" s="19" t="s">
        <v>174</v>
      </c>
      <c r="C174" s="18"/>
      <c r="D174" s="18"/>
      <c r="E174" s="18"/>
      <c r="F174" s="18"/>
    </row>
    <row r="175" spans="1:8" ht="15" customHeight="1">
      <c r="A175" s="18">
        <v>5121</v>
      </c>
      <c r="B175" s="19" t="s">
        <v>572</v>
      </c>
      <c r="C175" s="18" t="s">
        <v>573</v>
      </c>
      <c r="D175" s="20">
        <f>SUM(E175,F175)</f>
        <v>4000</v>
      </c>
      <c r="E175" s="20" t="s">
        <v>30</v>
      </c>
      <c r="F175" s="20">
        <v>4000</v>
      </c>
    </row>
    <row r="176" spans="1:8" ht="15" customHeight="1">
      <c r="A176" s="18">
        <v>5122</v>
      </c>
      <c r="B176" s="19" t="s">
        <v>574</v>
      </c>
      <c r="C176" s="18" t="s">
        <v>575</v>
      </c>
      <c r="D176" s="20">
        <f>SUM(E176,F176)</f>
        <v>9650</v>
      </c>
      <c r="E176" s="20" t="s">
        <v>30</v>
      </c>
      <c r="F176" s="20">
        <v>9650</v>
      </c>
    </row>
    <row r="177" spans="1:6" ht="15" customHeight="1">
      <c r="A177" s="18">
        <v>5123</v>
      </c>
      <c r="B177" s="19" t="s">
        <v>576</v>
      </c>
      <c r="C177" s="18" t="s">
        <v>577</v>
      </c>
      <c r="D177" s="20">
        <f>SUM(E177,F177)</f>
        <v>49891.8</v>
      </c>
      <c r="E177" s="20" t="s">
        <v>30</v>
      </c>
      <c r="F177" s="20">
        <v>49891.8</v>
      </c>
    </row>
    <row r="178" spans="1:6" ht="25.5" customHeight="1">
      <c r="A178" s="18">
        <v>5130</v>
      </c>
      <c r="B178" s="19" t="s">
        <v>578</v>
      </c>
      <c r="C178" s="18" t="s">
        <v>371</v>
      </c>
      <c r="D178" s="20">
        <f>SUM(D180:D183)</f>
        <v>63980</v>
      </c>
      <c r="E178" s="20" t="s">
        <v>30</v>
      </c>
      <c r="F178" s="20">
        <f>SUM(F180:F183)</f>
        <v>63980</v>
      </c>
    </row>
    <row r="179" spans="1:6" ht="15" customHeight="1">
      <c r="A179" s="18"/>
      <c r="B179" s="19" t="s">
        <v>174</v>
      </c>
      <c r="C179" s="18"/>
      <c r="D179" s="18"/>
      <c r="E179" s="18"/>
      <c r="F179" s="18"/>
    </row>
    <row r="180" spans="1:6" ht="15" customHeight="1">
      <c r="A180" s="18">
        <v>5131</v>
      </c>
      <c r="B180" s="19" t="s">
        <v>579</v>
      </c>
      <c r="C180" s="18" t="s">
        <v>580</v>
      </c>
      <c r="D180" s="20">
        <f>SUM(E180,F180)</f>
        <v>0</v>
      </c>
      <c r="E180" s="20" t="s">
        <v>30</v>
      </c>
      <c r="F180" s="20">
        <v>0</v>
      </c>
    </row>
    <row r="181" spans="1:6" ht="15" customHeight="1">
      <c r="A181" s="18">
        <v>5132</v>
      </c>
      <c r="B181" s="19" t="s">
        <v>581</v>
      </c>
      <c r="C181" s="18" t="s">
        <v>582</v>
      </c>
      <c r="D181" s="20">
        <f>SUM(E181,F181)</f>
        <v>0</v>
      </c>
      <c r="E181" s="20" t="s">
        <v>30</v>
      </c>
      <c r="F181" s="20">
        <v>0</v>
      </c>
    </row>
    <row r="182" spans="1:6" ht="15" customHeight="1">
      <c r="A182" s="18">
        <v>5133</v>
      </c>
      <c r="B182" s="19" t="s">
        <v>583</v>
      </c>
      <c r="C182" s="18" t="s">
        <v>584</v>
      </c>
      <c r="D182" s="20">
        <f>SUM(E182,F182)</f>
        <v>0</v>
      </c>
      <c r="E182" s="20" t="s">
        <v>30</v>
      </c>
      <c r="F182" s="20">
        <v>0</v>
      </c>
    </row>
    <row r="183" spans="1:6" ht="15" customHeight="1">
      <c r="A183" s="18">
        <v>5134</v>
      </c>
      <c r="B183" s="19" t="s">
        <v>585</v>
      </c>
      <c r="C183" s="18" t="s">
        <v>586</v>
      </c>
      <c r="D183" s="20">
        <f>SUM(E183,F183)</f>
        <v>63980</v>
      </c>
      <c r="E183" s="20" t="s">
        <v>30</v>
      </c>
      <c r="F183" s="20">
        <v>63980</v>
      </c>
    </row>
    <row r="184" spans="1:6" ht="25.5" customHeight="1">
      <c r="A184" s="18">
        <v>5200</v>
      </c>
      <c r="B184" s="19" t="s">
        <v>587</v>
      </c>
      <c r="C184" s="18" t="s">
        <v>371</v>
      </c>
      <c r="D184" s="20">
        <f>SUM(D186:D189)</f>
        <v>0</v>
      </c>
      <c r="E184" s="20" t="s">
        <v>30</v>
      </c>
      <c r="F184" s="20">
        <f>SUM(F186:F189)</f>
        <v>0</v>
      </c>
    </row>
    <row r="185" spans="1:6" ht="15" customHeight="1">
      <c r="A185" s="18"/>
      <c r="B185" s="19" t="s">
        <v>369</v>
      </c>
      <c r="C185" s="18"/>
      <c r="D185" s="18"/>
      <c r="E185" s="18"/>
      <c r="F185" s="18"/>
    </row>
    <row r="186" spans="1:6" ht="25.5" customHeight="1">
      <c r="A186" s="18">
        <v>5211</v>
      </c>
      <c r="B186" s="19" t="s">
        <v>588</v>
      </c>
      <c r="C186" s="18" t="s">
        <v>589</v>
      </c>
      <c r="D186" s="20">
        <f>SUM(E186,F186)</f>
        <v>0</v>
      </c>
      <c r="E186" s="20" t="s">
        <v>30</v>
      </c>
      <c r="F186" s="20">
        <v>0</v>
      </c>
    </row>
    <row r="187" spans="1:6" ht="15" customHeight="1">
      <c r="A187" s="18">
        <v>5221</v>
      </c>
      <c r="B187" s="19" t="s">
        <v>590</v>
      </c>
      <c r="C187" s="18" t="s">
        <v>591</v>
      </c>
      <c r="D187" s="20">
        <f>SUM(E187,F187)</f>
        <v>0</v>
      </c>
      <c r="E187" s="20" t="s">
        <v>30</v>
      </c>
      <c r="F187" s="20">
        <v>0</v>
      </c>
    </row>
    <row r="188" spans="1:6" ht="23.25" customHeight="1">
      <c r="A188" s="18">
        <v>5231</v>
      </c>
      <c r="B188" s="19" t="s">
        <v>592</v>
      </c>
      <c r="C188" s="18" t="s">
        <v>593</v>
      </c>
      <c r="D188" s="20">
        <f>SUM(E188,F188)</f>
        <v>0</v>
      </c>
      <c r="E188" s="20" t="s">
        <v>30</v>
      </c>
      <c r="F188" s="20">
        <v>0</v>
      </c>
    </row>
    <row r="189" spans="1:6" ht="15" customHeight="1">
      <c r="A189" s="18">
        <v>5241</v>
      </c>
      <c r="B189" s="19" t="s">
        <v>594</v>
      </c>
      <c r="C189" s="18" t="s">
        <v>595</v>
      </c>
      <c r="D189" s="20">
        <f>SUM(E189,F189)</f>
        <v>0</v>
      </c>
      <c r="E189" s="20" t="s">
        <v>30</v>
      </c>
      <c r="F189" s="20">
        <v>0</v>
      </c>
    </row>
    <row r="190" spans="1:6" ht="15" customHeight="1">
      <c r="A190" s="18">
        <v>5300</v>
      </c>
      <c r="B190" s="19" t="s">
        <v>596</v>
      </c>
      <c r="C190" s="18" t="s">
        <v>371</v>
      </c>
      <c r="D190" s="20">
        <f>SUM(D192)</f>
        <v>0</v>
      </c>
      <c r="E190" s="20" t="s">
        <v>30</v>
      </c>
      <c r="F190" s="20">
        <f>SUM(F192)</f>
        <v>0</v>
      </c>
    </row>
    <row r="191" spans="1:6" ht="15" customHeight="1">
      <c r="A191" s="18"/>
      <c r="B191" s="19" t="s">
        <v>369</v>
      </c>
      <c r="C191" s="18"/>
      <c r="D191" s="18"/>
      <c r="E191" s="18"/>
      <c r="F191" s="18"/>
    </row>
    <row r="192" spans="1:6" ht="15" customHeight="1">
      <c r="A192" s="18">
        <v>5311</v>
      </c>
      <c r="B192" s="19" t="s">
        <v>597</v>
      </c>
      <c r="C192" s="18" t="s">
        <v>598</v>
      </c>
      <c r="D192" s="20">
        <f>SUM(E192,F192)</f>
        <v>0</v>
      </c>
      <c r="E192" s="20" t="s">
        <v>30</v>
      </c>
      <c r="F192" s="20">
        <v>0</v>
      </c>
    </row>
    <row r="193" spans="1:8" ht="25.5" customHeight="1">
      <c r="A193" s="18">
        <v>5400</v>
      </c>
      <c r="B193" s="19" t="s">
        <v>599</v>
      </c>
      <c r="C193" s="18" t="s">
        <v>371</v>
      </c>
      <c r="D193" s="20">
        <f>SUM(D195:D198)</f>
        <v>0</v>
      </c>
      <c r="E193" s="20" t="s">
        <v>30</v>
      </c>
      <c r="F193" s="20">
        <f>SUM(F195:F198)</f>
        <v>0</v>
      </c>
    </row>
    <row r="194" spans="1:8" ht="15" customHeight="1">
      <c r="A194" s="18"/>
      <c r="B194" s="19" t="s">
        <v>369</v>
      </c>
      <c r="C194" s="18"/>
      <c r="D194" s="18"/>
      <c r="E194" s="18"/>
      <c r="F194" s="18"/>
    </row>
    <row r="195" spans="1:8" ht="15" customHeight="1">
      <c r="A195" s="18">
        <v>5411</v>
      </c>
      <c r="B195" s="19" t="s">
        <v>600</v>
      </c>
      <c r="C195" s="18" t="s">
        <v>601</v>
      </c>
      <c r="D195" s="20">
        <f>SUM(E195,F195)</f>
        <v>0</v>
      </c>
      <c r="E195" s="20" t="s">
        <v>30</v>
      </c>
      <c r="F195" s="20">
        <v>0</v>
      </c>
    </row>
    <row r="196" spans="1:8" ht="15" customHeight="1">
      <c r="A196" s="18">
        <v>5421</v>
      </c>
      <c r="B196" s="19" t="s">
        <v>602</v>
      </c>
      <c r="C196" s="18" t="s">
        <v>603</v>
      </c>
      <c r="D196" s="20">
        <f>SUM(E196,F196)</f>
        <v>0</v>
      </c>
      <c r="E196" s="20" t="s">
        <v>30</v>
      </c>
      <c r="F196" s="20">
        <v>0</v>
      </c>
    </row>
    <row r="197" spans="1:8" ht="15" customHeight="1">
      <c r="A197" s="18">
        <v>5431</v>
      </c>
      <c r="B197" s="19" t="s">
        <v>604</v>
      </c>
      <c r="C197" s="18" t="s">
        <v>605</v>
      </c>
      <c r="D197" s="20">
        <f>SUM(E197,F197)</f>
        <v>0</v>
      </c>
      <c r="E197" s="20" t="s">
        <v>30</v>
      </c>
      <c r="F197" s="20">
        <v>0</v>
      </c>
    </row>
    <row r="198" spans="1:8" ht="15" customHeight="1">
      <c r="A198" s="18">
        <v>5441</v>
      </c>
      <c r="B198" s="19" t="s">
        <v>606</v>
      </c>
      <c r="C198" s="18" t="s">
        <v>607</v>
      </c>
      <c r="D198" s="20">
        <f>SUM(E198,F198)</f>
        <v>0</v>
      </c>
      <c r="E198" s="20" t="s">
        <v>30</v>
      </c>
      <c r="F198" s="20">
        <v>0</v>
      </c>
    </row>
    <row r="199" spans="1:8" ht="25.5" customHeight="1">
      <c r="A199" s="18">
        <v>6000</v>
      </c>
      <c r="B199" s="19" t="s">
        <v>608</v>
      </c>
      <c r="C199" s="18" t="s">
        <v>371</v>
      </c>
      <c r="D199" s="20">
        <f>SUM(D201,D209,D214,D217)</f>
        <v>-199883.2</v>
      </c>
      <c r="E199" s="20" t="s">
        <v>30</v>
      </c>
      <c r="F199" s="20">
        <f>SUM(F201,F209,F214,F217)</f>
        <v>-199883.2</v>
      </c>
      <c r="H199" s="11" t="s">
        <v>501</v>
      </c>
    </row>
    <row r="200" spans="1:8" ht="15" customHeight="1">
      <c r="A200" s="18"/>
      <c r="B200" s="19" t="s">
        <v>172</v>
      </c>
      <c r="C200" s="18"/>
      <c r="D200" s="18"/>
      <c r="E200" s="18"/>
      <c r="F200" s="18"/>
    </row>
    <row r="201" spans="1:8" ht="25.5" customHeight="1">
      <c r="A201" s="18">
        <v>6100</v>
      </c>
      <c r="B201" s="19" t="s">
        <v>609</v>
      </c>
      <c r="C201" s="18" t="s">
        <v>371</v>
      </c>
      <c r="D201" s="20">
        <f>SUM(D203:D205)</f>
        <v>-39883.199999999997</v>
      </c>
      <c r="E201" s="20" t="s">
        <v>30</v>
      </c>
      <c r="F201" s="20">
        <f>SUM(F203:F205)</f>
        <v>-39883.199999999997</v>
      </c>
    </row>
    <row r="202" spans="1:8" ht="15" customHeight="1">
      <c r="A202" s="18"/>
      <c r="B202" s="19" t="s">
        <v>172</v>
      </c>
      <c r="C202" s="18"/>
      <c r="D202" s="18"/>
      <c r="E202" s="18"/>
      <c r="F202" s="18"/>
    </row>
    <row r="203" spans="1:8" ht="15" customHeight="1">
      <c r="A203" s="18">
        <v>6110</v>
      </c>
      <c r="B203" s="19" t="s">
        <v>610</v>
      </c>
      <c r="C203" s="18" t="s">
        <v>611</v>
      </c>
      <c r="D203" s="20">
        <f>SUM(E203,F203)</f>
        <v>0</v>
      </c>
      <c r="E203" s="20" t="s">
        <v>30</v>
      </c>
      <c r="F203" s="20">
        <v>0</v>
      </c>
    </row>
    <row r="204" spans="1:8" ht="15" customHeight="1">
      <c r="A204" s="18">
        <v>6120</v>
      </c>
      <c r="B204" s="19" t="s">
        <v>612</v>
      </c>
      <c r="C204" s="18" t="s">
        <v>613</v>
      </c>
      <c r="D204" s="20">
        <f>SUM(E204,F204)</f>
        <v>0</v>
      </c>
      <c r="E204" s="20" t="s">
        <v>30</v>
      </c>
      <c r="F204" s="20">
        <v>0</v>
      </c>
    </row>
    <row r="205" spans="1:8" ht="25.5" customHeight="1">
      <c r="A205" s="18">
        <v>6130</v>
      </c>
      <c r="B205" s="19" t="s">
        <v>614</v>
      </c>
      <c r="C205" s="18" t="s">
        <v>615</v>
      </c>
      <c r="D205" s="20">
        <f>SUM(E205,F205)</f>
        <v>-39883.199999999997</v>
      </c>
      <c r="E205" s="20" t="s">
        <v>30</v>
      </c>
      <c r="F205" s="20">
        <v>-39883.199999999997</v>
      </c>
    </row>
    <row r="206" spans="1:8" ht="25.5" customHeight="1">
      <c r="A206" s="18">
        <v>6200</v>
      </c>
      <c r="B206" s="19" t="s">
        <v>616</v>
      </c>
      <c r="C206" s="18" t="s">
        <v>371</v>
      </c>
      <c r="D206" s="20">
        <f>SUM(D208:D209)</f>
        <v>0</v>
      </c>
      <c r="E206" s="20" t="s">
        <v>30</v>
      </c>
      <c r="F206" s="20">
        <f>SUM(F208:F209)</f>
        <v>0</v>
      </c>
    </row>
    <row r="207" spans="1:8" ht="15" customHeight="1">
      <c r="A207" s="18"/>
      <c r="B207" s="19" t="s">
        <v>172</v>
      </c>
      <c r="C207" s="18"/>
      <c r="D207" s="18"/>
      <c r="E207" s="18"/>
      <c r="F207" s="18"/>
    </row>
    <row r="208" spans="1:8" ht="25.5" customHeight="1">
      <c r="A208" s="18">
        <v>6210</v>
      </c>
      <c r="B208" s="19" t="s">
        <v>617</v>
      </c>
      <c r="C208" s="18" t="s">
        <v>618</v>
      </c>
      <c r="D208" s="20">
        <f>SUM(E208,F208)</f>
        <v>0</v>
      </c>
      <c r="E208" s="20" t="s">
        <v>30</v>
      </c>
      <c r="F208" s="20">
        <v>0</v>
      </c>
    </row>
    <row r="209" spans="1:6" ht="25.5" customHeight="1">
      <c r="A209" s="18">
        <v>6220</v>
      </c>
      <c r="B209" s="19" t="s">
        <v>619</v>
      </c>
      <c r="C209" s="18" t="s">
        <v>371</v>
      </c>
      <c r="D209" s="20">
        <f>SUM(D211:D213)</f>
        <v>0</v>
      </c>
      <c r="E209" s="20" t="s">
        <v>30</v>
      </c>
      <c r="F209" s="20">
        <f>SUM(F211:F213)</f>
        <v>0</v>
      </c>
    </row>
    <row r="210" spans="1:6" ht="15" customHeight="1">
      <c r="A210" s="18"/>
      <c r="B210" s="19" t="s">
        <v>174</v>
      </c>
      <c r="C210" s="18"/>
      <c r="D210" s="18"/>
      <c r="E210" s="18"/>
      <c r="F210" s="18"/>
    </row>
    <row r="211" spans="1:6" ht="15" customHeight="1">
      <c r="A211" s="18">
        <v>6221</v>
      </c>
      <c r="B211" s="19" t="s">
        <v>620</v>
      </c>
      <c r="C211" s="18" t="s">
        <v>621</v>
      </c>
      <c r="D211" s="20">
        <f>SUM(E211,F211)</f>
        <v>0</v>
      </c>
      <c r="E211" s="20" t="s">
        <v>30</v>
      </c>
      <c r="F211" s="20">
        <v>0</v>
      </c>
    </row>
    <row r="212" spans="1:6" ht="25.5" customHeight="1">
      <c r="A212" s="18">
        <v>6222</v>
      </c>
      <c r="B212" s="19" t="s">
        <v>622</v>
      </c>
      <c r="C212" s="18" t="s">
        <v>623</v>
      </c>
      <c r="D212" s="20">
        <f>SUM(E212,F212)</f>
        <v>0</v>
      </c>
      <c r="E212" s="20" t="s">
        <v>30</v>
      </c>
      <c r="F212" s="20">
        <v>0</v>
      </c>
    </row>
    <row r="213" spans="1:6" ht="25.5" customHeight="1">
      <c r="A213" s="18">
        <v>6223</v>
      </c>
      <c r="B213" s="19" t="s">
        <v>624</v>
      </c>
      <c r="C213" s="18" t="s">
        <v>625</v>
      </c>
      <c r="D213" s="20">
        <f>SUM(E213,F213)</f>
        <v>0</v>
      </c>
      <c r="E213" s="20" t="s">
        <v>30</v>
      </c>
      <c r="F213" s="20">
        <v>0</v>
      </c>
    </row>
    <row r="214" spans="1:6" ht="25.5" customHeight="1">
      <c r="A214" s="18">
        <v>6300</v>
      </c>
      <c r="B214" s="19" t="s">
        <v>626</v>
      </c>
      <c r="C214" s="18" t="s">
        <v>371</v>
      </c>
      <c r="D214" s="20">
        <f>SUM(D216)</f>
        <v>0</v>
      </c>
      <c r="E214" s="20" t="s">
        <v>30</v>
      </c>
      <c r="F214" s="20">
        <f>SUM(F216)</f>
        <v>0</v>
      </c>
    </row>
    <row r="215" spans="1:6" ht="15" customHeight="1">
      <c r="A215" s="18"/>
      <c r="B215" s="19" t="s">
        <v>172</v>
      </c>
      <c r="C215" s="18"/>
      <c r="D215" s="18"/>
      <c r="E215" s="18"/>
      <c r="F215" s="18"/>
    </row>
    <row r="216" spans="1:6" ht="25.5" customHeight="1">
      <c r="A216" s="18">
        <v>6310</v>
      </c>
      <c r="B216" s="19" t="s">
        <v>627</v>
      </c>
      <c r="C216" s="18" t="s">
        <v>628</v>
      </c>
      <c r="D216" s="20">
        <f>SUM(E216,F216)</f>
        <v>0</v>
      </c>
      <c r="E216" s="20" t="s">
        <v>30</v>
      </c>
      <c r="F216" s="20">
        <v>0</v>
      </c>
    </row>
    <row r="217" spans="1:6" ht="24" customHeight="1">
      <c r="A217" s="18">
        <v>6400</v>
      </c>
      <c r="B217" s="30" t="s">
        <v>629</v>
      </c>
      <c r="C217" s="18" t="s">
        <v>371</v>
      </c>
      <c r="D217" s="20">
        <f>SUM(D219:D222)</f>
        <v>-160000</v>
      </c>
      <c r="E217" s="20" t="s">
        <v>30</v>
      </c>
      <c r="F217" s="20">
        <f>SUM(F219:F222)</f>
        <v>-160000</v>
      </c>
    </row>
    <row r="218" spans="1:6" ht="15" customHeight="1">
      <c r="A218" s="18"/>
      <c r="B218" s="19" t="s">
        <v>172</v>
      </c>
      <c r="C218" s="18"/>
      <c r="D218" s="18"/>
      <c r="E218" s="18"/>
      <c r="F218" s="18"/>
    </row>
    <row r="219" spans="1:6" ht="15" customHeight="1">
      <c r="A219" s="18">
        <v>6410</v>
      </c>
      <c r="B219" s="19" t="s">
        <v>630</v>
      </c>
      <c r="C219" s="18" t="s">
        <v>631</v>
      </c>
      <c r="D219" s="20">
        <f>SUM(E219,F219)</f>
        <v>-160000</v>
      </c>
      <c r="E219" s="20" t="s">
        <v>30</v>
      </c>
      <c r="F219" s="20">
        <v>-160000</v>
      </c>
    </row>
    <row r="220" spans="1:6" ht="15" customHeight="1">
      <c r="A220" s="18">
        <v>6420</v>
      </c>
      <c r="B220" s="19" t="s">
        <v>632</v>
      </c>
      <c r="C220" s="18" t="s">
        <v>633</v>
      </c>
      <c r="D220" s="20">
        <f>SUM(E220,F220)</f>
        <v>0</v>
      </c>
      <c r="E220" s="20" t="s">
        <v>30</v>
      </c>
      <c r="F220" s="20">
        <v>0</v>
      </c>
    </row>
    <row r="221" spans="1:6" ht="25.5" customHeight="1">
      <c r="A221" s="18">
        <v>6430</v>
      </c>
      <c r="B221" s="19" t="s">
        <v>634</v>
      </c>
      <c r="C221" s="18" t="s">
        <v>635</v>
      </c>
      <c r="D221" s="20">
        <f>SUM(E221,F221)</f>
        <v>0</v>
      </c>
      <c r="E221" s="20" t="s">
        <v>30</v>
      </c>
      <c r="F221" s="20">
        <v>0</v>
      </c>
    </row>
    <row r="222" spans="1:6" ht="25.5" customHeight="1">
      <c r="A222" s="18">
        <v>6440</v>
      </c>
      <c r="B222" s="19" t="s">
        <v>636</v>
      </c>
      <c r="C222" s="18" t="s">
        <v>637</v>
      </c>
      <c r="D222" s="20">
        <f>SUM(E222,F222)</f>
        <v>0</v>
      </c>
      <c r="E222" s="20" t="s">
        <v>30</v>
      </c>
      <c r="F222" s="20">
        <v>0</v>
      </c>
    </row>
  </sheetData>
  <mergeCells count="9">
    <mergeCell ref="C1:F1"/>
    <mergeCell ref="A2:F2"/>
    <mergeCell ref="A3:F3"/>
    <mergeCell ref="A4:F4"/>
    <mergeCell ref="A5:A7"/>
    <mergeCell ref="B5:B7"/>
    <mergeCell ref="C5:C7"/>
    <mergeCell ref="D5:F5"/>
    <mergeCell ref="E6:F6"/>
  </mergeCells>
  <printOptions horizontalCentered="1"/>
  <pageMargins left="7.874015748031496E-2" right="7.874015748031496E-2" top="7.874015748031496E-2" bottom="7.874015748031496E-2" header="0.51181102362204722" footer="0.51181102362204722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zoomScaleSheetLayoutView="100" workbookViewId="0">
      <selection activeCell="F3" sqref="F3"/>
    </sheetView>
  </sheetViews>
  <sheetFormatPr defaultRowHeight="15" customHeight="1"/>
  <cols>
    <col min="1" max="1" width="6.28515625" style="31" customWidth="1"/>
    <col min="2" max="2" width="31" style="31" customWidth="1"/>
    <col min="3" max="3" width="17" style="31" customWidth="1"/>
    <col min="4" max="4" width="16.28515625" style="31" customWidth="1"/>
    <col min="5" max="5" width="14" style="31" customWidth="1"/>
    <col min="6" max="8" width="19" style="31" customWidth="1"/>
    <col min="9" max="16384" width="9.140625" style="31"/>
  </cols>
  <sheetData>
    <row r="1" spans="1:6" ht="67.5" customHeight="1">
      <c r="A1" s="32"/>
      <c r="B1" s="32"/>
      <c r="C1" s="145" t="s">
        <v>997</v>
      </c>
      <c r="D1" s="145"/>
      <c r="E1" s="145"/>
    </row>
    <row r="2" spans="1:6" ht="19.5" customHeight="1">
      <c r="A2" s="146" t="s">
        <v>638</v>
      </c>
      <c r="B2" s="146"/>
      <c r="C2" s="146"/>
      <c r="D2" s="146"/>
      <c r="E2" s="147"/>
    </row>
    <row r="3" spans="1:6" ht="43.5" customHeight="1">
      <c r="A3" s="148" t="s">
        <v>639</v>
      </c>
      <c r="B3" s="148"/>
      <c r="C3" s="148"/>
      <c r="D3" s="148"/>
      <c r="E3" s="149"/>
      <c r="F3" s="33"/>
    </row>
    <row r="4" spans="1:6" ht="21" customHeight="1">
      <c r="A4" s="150"/>
      <c r="B4" s="150"/>
      <c r="C4" s="150"/>
      <c r="D4" s="150"/>
      <c r="E4" s="150"/>
    </row>
    <row r="7" spans="1:6" ht="15" customHeight="1">
      <c r="B7" s="34"/>
      <c r="C7" s="34"/>
      <c r="D7" s="34"/>
      <c r="E7" s="34"/>
    </row>
    <row r="8" spans="1:6" ht="15" customHeight="1">
      <c r="A8" s="151" t="s">
        <v>18</v>
      </c>
      <c r="B8" s="35"/>
      <c r="C8" s="154" t="s">
        <v>20</v>
      </c>
      <c r="D8" s="155"/>
      <c r="E8" s="156"/>
      <c r="F8" s="36"/>
    </row>
    <row r="9" spans="1:6" ht="21" customHeight="1">
      <c r="A9" s="152"/>
      <c r="B9" s="37"/>
      <c r="C9" s="38" t="s">
        <v>22</v>
      </c>
      <c r="D9" s="157" t="s">
        <v>640</v>
      </c>
      <c r="E9" s="158"/>
      <c r="F9" s="36"/>
    </row>
    <row r="10" spans="1:6" ht="20.100000000000001" customHeight="1">
      <c r="A10" s="153"/>
      <c r="B10" s="38"/>
      <c r="C10" s="38" t="s">
        <v>641</v>
      </c>
      <c r="D10" s="38" t="s">
        <v>166</v>
      </c>
      <c r="E10" s="38" t="s">
        <v>167</v>
      </c>
      <c r="F10" s="36"/>
    </row>
    <row r="11" spans="1:6" ht="15" customHeight="1">
      <c r="A11" s="39">
        <v>1</v>
      </c>
      <c r="B11" s="40">
        <v>2</v>
      </c>
      <c r="C11" s="40">
        <v>3</v>
      </c>
      <c r="D11" s="40">
        <v>4</v>
      </c>
      <c r="E11" s="40">
        <v>5</v>
      </c>
    </row>
    <row r="12" spans="1:6" ht="39.950000000000003" customHeight="1">
      <c r="A12" s="41">
        <v>7000</v>
      </c>
      <c r="B12" s="42" t="s">
        <v>642</v>
      </c>
      <c r="C12" s="43">
        <f>SUM(D12:E12)</f>
        <v>-350630.60000000056</v>
      </c>
      <c r="D12" s="43">
        <f>'Հատված 1'!E9-'Հատված 2'!G9</f>
        <v>-5480.2000000006519</v>
      </c>
      <c r="E12" s="43">
        <f>'Հատված 1'!F9-'Հատված 2'!H9</f>
        <v>-345150.39999999991</v>
      </c>
    </row>
    <row r="16" spans="1:6" ht="39.950000000000003" customHeight="1">
      <c r="A16" s="44"/>
    </row>
    <row r="17" spans="1:5" ht="39.950000000000003" customHeight="1">
      <c r="A17" s="44"/>
      <c r="B17" s="42" t="s">
        <v>643</v>
      </c>
      <c r="C17" s="43">
        <f>C12+'Հատված 5'!D9</f>
        <v>-4.6566128730773926E-10</v>
      </c>
      <c r="D17" s="43">
        <f>D12+'Հատված 5'!E9</f>
        <v>-6.4028427004814148E-10</v>
      </c>
      <c r="E17" s="43">
        <f>E12+'Հատված 5'!F9</f>
        <v>0</v>
      </c>
    </row>
    <row r="18" spans="1:5" ht="39.950000000000003" customHeight="1">
      <c r="A18" s="44"/>
      <c r="B18" s="42" t="s">
        <v>644</v>
      </c>
      <c r="C18" s="43">
        <f>'Հատված 2'!F9-'Հատված 3'!D9</f>
        <v>0</v>
      </c>
      <c r="D18" s="43">
        <f>'Հատված 2'!G9-'Հատված 3'!E9</f>
        <v>0</v>
      </c>
      <c r="E18" s="43">
        <f>'Հատված 2'!H9-'Հատված 3'!F9</f>
        <v>0</v>
      </c>
    </row>
    <row r="19" spans="1:5" ht="39.950000000000003" customHeight="1">
      <c r="A19" s="44"/>
      <c r="B19" s="42" t="s">
        <v>645</v>
      </c>
      <c r="C19" s="43">
        <f>'Հատված 2'!F309-'Հատված 3'!D162</f>
        <v>0</v>
      </c>
      <c r="D19" s="43">
        <f>'Հատված 2'!G309-'Հատված 3'!E162</f>
        <v>0</v>
      </c>
      <c r="E19" s="43">
        <f>'Հատված 2'!H309-'Հատված 3'!F162</f>
        <v>0</v>
      </c>
    </row>
  </sheetData>
  <mergeCells count="7">
    <mergeCell ref="C1:E1"/>
    <mergeCell ref="A2:E2"/>
    <mergeCell ref="A3:E3"/>
    <mergeCell ref="A4:E4"/>
    <mergeCell ref="A8:A10"/>
    <mergeCell ref="C8:E8"/>
    <mergeCell ref="D9:E9"/>
  </mergeCells>
  <printOptions horizontalCentered="1"/>
  <pageMargins left="7.874015748031496E-2" right="7.874015748031496E-2" top="7.874015748031496E-2" bottom="7.874015748031496E-2" header="0.51181102362204722" footer="0.51181102362204722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zoomScaleNormal="100" zoomScaleSheetLayoutView="100" workbookViewId="0">
      <selection activeCell="G2" sqref="G2"/>
    </sheetView>
  </sheetViews>
  <sheetFormatPr defaultRowHeight="15" customHeight="1"/>
  <cols>
    <col min="1" max="1" width="5.140625" style="11" customWidth="1"/>
    <col min="2" max="2" width="38" style="11" customWidth="1"/>
    <col min="3" max="3" width="5.7109375" style="11" customWidth="1"/>
    <col min="4" max="4" width="14.140625" style="11" customWidth="1"/>
    <col min="5" max="5" width="13.42578125" style="11" customWidth="1"/>
    <col min="6" max="6" width="14.140625" style="11" customWidth="1"/>
    <col min="7" max="8" width="19" style="11" customWidth="1"/>
    <col min="9" max="16384" width="9.140625" style="11"/>
  </cols>
  <sheetData>
    <row r="1" spans="1:7" ht="60.75" customHeight="1">
      <c r="A1" s="12"/>
      <c r="B1" s="12"/>
      <c r="C1" s="12"/>
      <c r="D1" s="145" t="s">
        <v>996</v>
      </c>
      <c r="E1" s="145"/>
      <c r="F1" s="145"/>
    </row>
    <row r="2" spans="1:7" ht="19.5" customHeight="1">
      <c r="A2" s="115" t="s">
        <v>646</v>
      </c>
      <c r="B2" s="115"/>
      <c r="C2" s="115"/>
      <c r="D2" s="115"/>
      <c r="E2" s="115"/>
      <c r="F2" s="116"/>
    </row>
    <row r="3" spans="1:7" ht="34.5" customHeight="1">
      <c r="A3" s="138" t="s">
        <v>647</v>
      </c>
      <c r="B3" s="138"/>
      <c r="C3" s="138"/>
      <c r="D3" s="138"/>
      <c r="E3" s="138"/>
      <c r="F3" s="139"/>
    </row>
    <row r="4" spans="1:7" ht="18" customHeight="1">
      <c r="A4" s="119"/>
      <c r="B4" s="119"/>
      <c r="C4" s="119"/>
      <c r="D4" s="119"/>
      <c r="E4" s="119"/>
      <c r="F4" s="119"/>
    </row>
    <row r="5" spans="1:7" ht="15" customHeight="1">
      <c r="A5" s="120" t="s">
        <v>18</v>
      </c>
      <c r="B5" s="123" t="s">
        <v>648</v>
      </c>
      <c r="C5" s="14"/>
      <c r="D5" s="126" t="s">
        <v>649</v>
      </c>
      <c r="E5" s="127"/>
      <c r="F5" s="128"/>
      <c r="G5" s="29"/>
    </row>
    <row r="6" spans="1:7" ht="15" customHeight="1">
      <c r="A6" s="121"/>
      <c r="B6" s="124"/>
      <c r="C6" s="13"/>
      <c r="D6" s="45" t="s">
        <v>365</v>
      </c>
      <c r="E6" s="143" t="s">
        <v>650</v>
      </c>
      <c r="F6" s="144"/>
      <c r="G6" s="29"/>
    </row>
    <row r="7" spans="1:7" ht="20.100000000000001" customHeight="1">
      <c r="A7" s="122"/>
      <c r="B7" s="125"/>
      <c r="C7" s="13" t="s">
        <v>651</v>
      </c>
      <c r="D7" s="13"/>
      <c r="E7" s="13" t="s">
        <v>25</v>
      </c>
      <c r="F7" s="13" t="s">
        <v>367</v>
      </c>
      <c r="G7" s="29"/>
    </row>
    <row r="8" spans="1:7" ht="15" customHeight="1">
      <c r="A8" s="2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</row>
    <row r="9" spans="1:7" ht="25.5" customHeight="1">
      <c r="A9" s="18">
        <v>8000</v>
      </c>
      <c r="B9" s="19" t="s">
        <v>652</v>
      </c>
      <c r="C9" s="18"/>
      <c r="D9" s="20">
        <f>SUM(D11,D71)</f>
        <v>350630.60000000009</v>
      </c>
      <c r="E9" s="20">
        <f>SUM(E11,E71)</f>
        <v>5480.2000000000116</v>
      </c>
      <c r="F9" s="20">
        <f>SUM(F11,F71)</f>
        <v>345150.4</v>
      </c>
    </row>
    <row r="10" spans="1:7" ht="15" customHeight="1">
      <c r="A10" s="18"/>
      <c r="B10" s="19" t="s">
        <v>172</v>
      </c>
      <c r="C10" s="18"/>
      <c r="D10" s="18"/>
      <c r="E10" s="18"/>
      <c r="F10" s="18"/>
    </row>
    <row r="11" spans="1:7" ht="25.5" customHeight="1">
      <c r="A11" s="18">
        <v>8100</v>
      </c>
      <c r="B11" s="19" t="s">
        <v>653</v>
      </c>
      <c r="C11" s="18"/>
      <c r="D11" s="20">
        <f>SUM(D13,D41)</f>
        <v>350630.60000000009</v>
      </c>
      <c r="E11" s="20">
        <f>SUM(E13,E41)</f>
        <v>5480.2000000000116</v>
      </c>
      <c r="F11" s="20">
        <f>SUM(F13,F41)</f>
        <v>345150.4</v>
      </c>
    </row>
    <row r="12" spans="1:7" ht="15" customHeight="1">
      <c r="A12" s="18"/>
      <c r="B12" s="19" t="s">
        <v>172</v>
      </c>
      <c r="C12" s="18"/>
      <c r="D12" s="18"/>
      <c r="E12" s="18"/>
      <c r="F12" s="18"/>
    </row>
    <row r="13" spans="1:7" ht="25.5" customHeight="1">
      <c r="A13" s="18">
        <v>8110</v>
      </c>
      <c r="B13" s="19" t="s">
        <v>654</v>
      </c>
      <c r="C13" s="18"/>
      <c r="D13" s="20">
        <f>SUM(D15,D19)</f>
        <v>0</v>
      </c>
      <c r="E13" s="20">
        <f>SUM(E15,E19)</f>
        <v>0</v>
      </c>
      <c r="F13" s="20">
        <f>SUM(F15,F19)</f>
        <v>0</v>
      </c>
    </row>
    <row r="14" spans="1:7" ht="15" customHeight="1">
      <c r="A14" s="18"/>
      <c r="B14" s="19" t="s">
        <v>172</v>
      </c>
      <c r="C14" s="18"/>
      <c r="D14" s="18"/>
      <c r="E14" s="18"/>
      <c r="F14" s="18"/>
    </row>
    <row r="15" spans="1:7" ht="38.25" customHeight="1">
      <c r="A15" s="18">
        <v>8111</v>
      </c>
      <c r="B15" s="19" t="s">
        <v>655</v>
      </c>
      <c r="C15" s="18"/>
      <c r="D15" s="20">
        <f>SUM(D17:D18)</f>
        <v>0</v>
      </c>
      <c r="E15" s="20" t="s">
        <v>30</v>
      </c>
      <c r="F15" s="20">
        <f>SUM(F17:F18)</f>
        <v>0</v>
      </c>
    </row>
    <row r="16" spans="1:7" ht="15" customHeight="1">
      <c r="A16" s="18"/>
      <c r="B16" s="19" t="s">
        <v>174</v>
      </c>
      <c r="C16" s="18"/>
      <c r="D16" s="18"/>
      <c r="E16" s="18"/>
      <c r="F16" s="18"/>
    </row>
    <row r="17" spans="1:6" ht="25.5">
      <c r="A17" s="18">
        <v>8112</v>
      </c>
      <c r="B17" s="19" t="s">
        <v>656</v>
      </c>
      <c r="C17" s="18" t="s">
        <v>657</v>
      </c>
      <c r="D17" s="20">
        <f>SUM(E17,F17)</f>
        <v>0</v>
      </c>
      <c r="E17" s="20" t="s">
        <v>30</v>
      </c>
      <c r="F17" s="20">
        <v>0</v>
      </c>
    </row>
    <row r="18" spans="1:6" ht="15" customHeight="1">
      <c r="A18" s="18">
        <v>8113</v>
      </c>
      <c r="B18" s="19" t="s">
        <v>658</v>
      </c>
      <c r="C18" s="18" t="s">
        <v>659</v>
      </c>
      <c r="D18" s="20">
        <f>SUM(E18,F18)</f>
        <v>0</v>
      </c>
      <c r="E18" s="20" t="s">
        <v>30</v>
      </c>
      <c r="F18" s="20">
        <v>0</v>
      </c>
    </row>
    <row r="19" spans="1:6" ht="25.5" customHeight="1">
      <c r="A19" s="18">
        <v>8120</v>
      </c>
      <c r="B19" s="19" t="s">
        <v>660</v>
      </c>
      <c r="C19" s="18"/>
      <c r="D19" s="20">
        <f>SUM(D21,D31)</f>
        <v>0</v>
      </c>
      <c r="E19" s="20">
        <f>SUM(E21,E31)</f>
        <v>0</v>
      </c>
      <c r="F19" s="20">
        <f>SUM(F21,F31)</f>
        <v>0</v>
      </c>
    </row>
    <row r="20" spans="1:6" ht="15" customHeight="1">
      <c r="A20" s="18"/>
      <c r="B20" s="19" t="s">
        <v>172</v>
      </c>
      <c r="C20" s="18"/>
      <c r="D20" s="18"/>
      <c r="E20" s="18"/>
      <c r="F20" s="18"/>
    </row>
    <row r="21" spans="1:6" ht="15" customHeight="1">
      <c r="A21" s="18">
        <v>8121</v>
      </c>
      <c r="B21" s="19" t="s">
        <v>661</v>
      </c>
      <c r="C21" s="18"/>
      <c r="D21" s="20">
        <f>SUM(D23,D27)</f>
        <v>0</v>
      </c>
      <c r="E21" s="20" t="s">
        <v>30</v>
      </c>
      <c r="F21" s="20">
        <f>SUM(F23,F27)</f>
        <v>0</v>
      </c>
    </row>
    <row r="22" spans="1:6" ht="15" customHeight="1">
      <c r="A22" s="18"/>
      <c r="B22" s="19" t="s">
        <v>174</v>
      </c>
      <c r="C22" s="18"/>
      <c r="D22" s="18"/>
      <c r="E22" s="18"/>
      <c r="F22" s="18"/>
    </row>
    <row r="23" spans="1:6" ht="15" customHeight="1">
      <c r="A23" s="18">
        <v>8122</v>
      </c>
      <c r="B23" s="19" t="s">
        <v>662</v>
      </c>
      <c r="C23" s="18" t="s">
        <v>663</v>
      </c>
      <c r="D23" s="20">
        <f>SUM(D25:D26)</f>
        <v>0</v>
      </c>
      <c r="E23" s="20" t="s">
        <v>30</v>
      </c>
      <c r="F23" s="20">
        <f>SUM(F25:F26)</f>
        <v>0</v>
      </c>
    </row>
    <row r="24" spans="1:6" ht="15" customHeight="1">
      <c r="A24" s="18"/>
      <c r="B24" s="19" t="s">
        <v>174</v>
      </c>
      <c r="C24" s="18"/>
      <c r="D24" s="18"/>
      <c r="E24" s="18"/>
      <c r="F24" s="18"/>
    </row>
    <row r="25" spans="1:6" ht="15" customHeight="1">
      <c r="A25" s="18">
        <v>8123</v>
      </c>
      <c r="B25" s="19" t="s">
        <v>664</v>
      </c>
      <c r="C25" s="18"/>
      <c r="D25" s="20">
        <f>SUM(E25,F25)</f>
        <v>0</v>
      </c>
      <c r="E25" s="20" t="s">
        <v>30</v>
      </c>
      <c r="F25" s="20">
        <v>0</v>
      </c>
    </row>
    <row r="26" spans="1:6" ht="15" customHeight="1">
      <c r="A26" s="18">
        <v>8124</v>
      </c>
      <c r="B26" s="19" t="s">
        <v>665</v>
      </c>
      <c r="C26" s="18"/>
      <c r="D26" s="20">
        <f>SUM(E26,F26)</f>
        <v>0</v>
      </c>
      <c r="E26" s="20" t="s">
        <v>30</v>
      </c>
      <c r="F26" s="20">
        <v>0</v>
      </c>
    </row>
    <row r="27" spans="1:6" ht="25.5" customHeight="1">
      <c r="A27" s="18">
        <v>8130</v>
      </c>
      <c r="B27" s="19" t="s">
        <v>666</v>
      </c>
      <c r="C27" s="18" t="s">
        <v>667</v>
      </c>
      <c r="D27" s="20">
        <f>SUM(D29:D30)</f>
        <v>0</v>
      </c>
      <c r="E27" s="20" t="s">
        <v>30</v>
      </c>
      <c r="F27" s="20">
        <f>SUM(F29:F30)</f>
        <v>0</v>
      </c>
    </row>
    <row r="28" spans="1:6" ht="15" customHeight="1">
      <c r="A28" s="18"/>
      <c r="B28" s="19" t="s">
        <v>174</v>
      </c>
      <c r="C28" s="18"/>
      <c r="D28" s="18"/>
      <c r="E28" s="18"/>
      <c r="F28" s="18"/>
    </row>
    <row r="29" spans="1:6" ht="15" customHeight="1">
      <c r="A29" s="18">
        <v>8131</v>
      </c>
      <c r="B29" s="19" t="s">
        <v>668</v>
      </c>
      <c r="C29" s="18"/>
      <c r="D29" s="20">
        <f>SUM(E29,F29)</f>
        <v>0</v>
      </c>
      <c r="E29" s="20" t="s">
        <v>30</v>
      </c>
      <c r="F29" s="20">
        <v>0</v>
      </c>
    </row>
    <row r="30" spans="1:6" ht="15" customHeight="1">
      <c r="A30" s="18">
        <v>8132</v>
      </c>
      <c r="B30" s="19" t="s">
        <v>669</v>
      </c>
      <c r="C30" s="18"/>
      <c r="D30" s="20">
        <f>SUM(E30,F30)</f>
        <v>0</v>
      </c>
      <c r="E30" s="20" t="s">
        <v>30</v>
      </c>
      <c r="F30" s="20">
        <v>0</v>
      </c>
    </row>
    <row r="31" spans="1:6" ht="25.5" customHeight="1">
      <c r="A31" s="18">
        <v>8140</v>
      </c>
      <c r="B31" s="19" t="s">
        <v>670</v>
      </c>
      <c r="C31" s="18"/>
      <c r="D31" s="20">
        <f>SUM(D33,D37)</f>
        <v>0</v>
      </c>
      <c r="E31" s="20">
        <f>SUM(E33,E37)</f>
        <v>0</v>
      </c>
      <c r="F31" s="20">
        <f>SUM(F33,F37)</f>
        <v>0</v>
      </c>
    </row>
    <row r="32" spans="1:6" ht="15" customHeight="1">
      <c r="A32" s="18"/>
      <c r="B32" s="19" t="s">
        <v>174</v>
      </c>
      <c r="C32" s="18"/>
      <c r="D32" s="18"/>
      <c r="E32" s="18"/>
      <c r="F32" s="18"/>
    </row>
    <row r="33" spans="1:6" ht="25.5" customHeight="1">
      <c r="A33" s="18">
        <v>8141</v>
      </c>
      <c r="B33" s="19" t="s">
        <v>671</v>
      </c>
      <c r="C33" s="18" t="s">
        <v>663</v>
      </c>
      <c r="D33" s="20">
        <f>SUM(D35:D36)</f>
        <v>0</v>
      </c>
      <c r="E33" s="20">
        <f>SUM(E35:E36)</f>
        <v>0</v>
      </c>
      <c r="F33" s="20">
        <f>SUM(F35:F36)</f>
        <v>0</v>
      </c>
    </row>
    <row r="34" spans="1:6" ht="15" customHeight="1">
      <c r="A34" s="18"/>
      <c r="B34" s="19" t="s">
        <v>174</v>
      </c>
      <c r="C34" s="18"/>
      <c r="D34" s="18"/>
      <c r="E34" s="18"/>
      <c r="F34" s="18"/>
    </row>
    <row r="35" spans="1:6" ht="15" customHeight="1">
      <c r="A35" s="18">
        <v>8142</v>
      </c>
      <c r="B35" s="19" t="s">
        <v>672</v>
      </c>
      <c r="C35" s="18"/>
      <c r="D35" s="20">
        <f>SUM(E35,F35)</f>
        <v>0</v>
      </c>
      <c r="E35" s="20">
        <v>0</v>
      </c>
      <c r="F35" s="20" t="s">
        <v>30</v>
      </c>
    </row>
    <row r="36" spans="1:6" ht="15" customHeight="1">
      <c r="A36" s="18">
        <v>8143</v>
      </c>
      <c r="B36" s="19" t="s">
        <v>673</v>
      </c>
      <c r="C36" s="18"/>
      <c r="D36" s="20">
        <f>SUM(E36,F36)</f>
        <v>0</v>
      </c>
      <c r="E36" s="20">
        <v>0</v>
      </c>
      <c r="F36" s="20" t="s">
        <v>30</v>
      </c>
    </row>
    <row r="37" spans="1:6" ht="25.5" customHeight="1">
      <c r="A37" s="18">
        <v>8150</v>
      </c>
      <c r="B37" s="19" t="s">
        <v>674</v>
      </c>
      <c r="C37" s="18" t="s">
        <v>667</v>
      </c>
      <c r="D37" s="20">
        <f>SUM(D39:D40)</f>
        <v>0</v>
      </c>
      <c r="E37" s="20">
        <f>SUM(E39:E40)</f>
        <v>0</v>
      </c>
      <c r="F37" s="20">
        <f>SUM(F39:F40)</f>
        <v>0</v>
      </c>
    </row>
    <row r="38" spans="1:6" ht="15" customHeight="1">
      <c r="A38" s="18"/>
      <c r="B38" s="19" t="s">
        <v>174</v>
      </c>
      <c r="C38" s="18"/>
      <c r="D38" s="18"/>
      <c r="E38" s="18"/>
      <c r="F38" s="18"/>
    </row>
    <row r="39" spans="1:6" ht="15" customHeight="1">
      <c r="A39" s="18">
        <v>8151</v>
      </c>
      <c r="B39" s="19" t="s">
        <v>668</v>
      </c>
      <c r="C39" s="18"/>
      <c r="D39" s="20">
        <f>SUM(E39,F39)</f>
        <v>0</v>
      </c>
      <c r="E39" s="20">
        <v>0</v>
      </c>
      <c r="F39" s="20" t="s">
        <v>30</v>
      </c>
    </row>
    <row r="40" spans="1:6" ht="15" customHeight="1">
      <c r="A40" s="18">
        <v>8152</v>
      </c>
      <c r="B40" s="19" t="s">
        <v>675</v>
      </c>
      <c r="C40" s="18"/>
      <c r="D40" s="20">
        <f>SUM(E40,F40)</f>
        <v>0</v>
      </c>
      <c r="E40" s="20">
        <v>0</v>
      </c>
      <c r="F40" s="20" t="s">
        <v>30</v>
      </c>
    </row>
    <row r="41" spans="1:6" ht="38.25" customHeight="1">
      <c r="A41" s="18">
        <v>8160</v>
      </c>
      <c r="B41" s="19" t="s">
        <v>676</v>
      </c>
      <c r="C41" s="18"/>
      <c r="D41" s="20">
        <f>SUM(D43,D48,D52,D67,D68,D69)</f>
        <v>350630.60000000009</v>
      </c>
      <c r="E41" s="20">
        <f>SUM(E43,E48,E52,E67,E68,E69)</f>
        <v>5480.2000000000116</v>
      </c>
      <c r="F41" s="20">
        <f>SUM(F43,F48,F52,F67,F68,F69)</f>
        <v>345150.4</v>
      </c>
    </row>
    <row r="42" spans="1:6" ht="15" customHeight="1">
      <c r="A42" s="18"/>
      <c r="B42" s="19" t="s">
        <v>172</v>
      </c>
      <c r="C42" s="18"/>
      <c r="D42" s="18"/>
      <c r="E42" s="18"/>
      <c r="F42" s="18"/>
    </row>
    <row r="43" spans="1:6" ht="38.25" customHeight="1">
      <c r="A43" s="18">
        <v>8161</v>
      </c>
      <c r="B43" s="19" t="s">
        <v>677</v>
      </c>
      <c r="C43" s="18"/>
      <c r="D43" s="20">
        <f>SUM(D45:D47)</f>
        <v>0</v>
      </c>
      <c r="E43" s="20" t="s">
        <v>30</v>
      </c>
      <c r="F43" s="20">
        <f>SUM(F45:F47)</f>
        <v>0</v>
      </c>
    </row>
    <row r="44" spans="1:6" ht="15" customHeight="1">
      <c r="A44" s="18"/>
      <c r="B44" s="19" t="s">
        <v>174</v>
      </c>
      <c r="C44" s="18"/>
      <c r="D44" s="18"/>
      <c r="E44" s="18"/>
      <c r="F44" s="18"/>
    </row>
    <row r="45" spans="1:6" ht="38.25" customHeight="1">
      <c r="A45" s="18">
        <v>8162</v>
      </c>
      <c r="B45" s="19" t="s">
        <v>678</v>
      </c>
      <c r="C45" s="18" t="s">
        <v>679</v>
      </c>
      <c r="D45" s="20">
        <f>SUM(E45,F45)</f>
        <v>0</v>
      </c>
      <c r="E45" s="20" t="s">
        <v>30</v>
      </c>
      <c r="F45" s="20"/>
    </row>
    <row r="46" spans="1:6" ht="89.25" customHeight="1">
      <c r="A46" s="18">
        <v>8163</v>
      </c>
      <c r="B46" s="19" t="s">
        <v>680</v>
      </c>
      <c r="C46" s="18" t="s">
        <v>679</v>
      </c>
      <c r="D46" s="20">
        <f>SUM(E46,F46)</f>
        <v>0</v>
      </c>
      <c r="E46" s="20" t="s">
        <v>30</v>
      </c>
      <c r="F46" s="20">
        <v>0</v>
      </c>
    </row>
    <row r="47" spans="1:6" ht="25.5" customHeight="1">
      <c r="A47" s="18">
        <v>8164</v>
      </c>
      <c r="B47" s="19" t="s">
        <v>681</v>
      </c>
      <c r="C47" s="18" t="s">
        <v>682</v>
      </c>
      <c r="D47" s="20">
        <f>SUM(E47,F47)</f>
        <v>0</v>
      </c>
      <c r="E47" s="20" t="s">
        <v>30</v>
      </c>
      <c r="F47" s="20">
        <v>0</v>
      </c>
    </row>
    <row r="48" spans="1:6" ht="25.5" customHeight="1">
      <c r="A48" s="18">
        <v>8170</v>
      </c>
      <c r="B48" s="19" t="s">
        <v>683</v>
      </c>
      <c r="C48" s="18"/>
      <c r="D48" s="20">
        <f>SUM(D50:D51)</f>
        <v>0</v>
      </c>
      <c r="E48" s="20">
        <f>SUM(E50:E51)</f>
        <v>0</v>
      </c>
      <c r="F48" s="20">
        <f>SUM(F50:F51)</f>
        <v>0</v>
      </c>
    </row>
    <row r="49" spans="1:6" ht="15" customHeight="1">
      <c r="A49" s="18"/>
      <c r="B49" s="19" t="s">
        <v>174</v>
      </c>
      <c r="C49" s="18"/>
      <c r="D49" s="18"/>
      <c r="E49" s="18"/>
      <c r="F49" s="18"/>
    </row>
    <row r="50" spans="1:6" ht="38.25" customHeight="1">
      <c r="A50" s="18">
        <v>8171</v>
      </c>
      <c r="B50" s="19" t="s">
        <v>684</v>
      </c>
      <c r="C50" s="18" t="s">
        <v>685</v>
      </c>
      <c r="D50" s="20">
        <f>SUM(E50,F50)</f>
        <v>0</v>
      </c>
      <c r="E50" s="20">
        <v>0</v>
      </c>
      <c r="F50" s="20"/>
    </row>
    <row r="51" spans="1:6" ht="15" customHeight="1">
      <c r="A51" s="18">
        <v>8172</v>
      </c>
      <c r="B51" s="19" t="s">
        <v>686</v>
      </c>
      <c r="C51" s="18" t="s">
        <v>687</v>
      </c>
      <c r="D51" s="20">
        <f>SUM(E51,F51)</f>
        <v>0</v>
      </c>
      <c r="E51" s="20">
        <v>0</v>
      </c>
      <c r="F51" s="20"/>
    </row>
    <row r="52" spans="1:6" ht="38.25" customHeight="1">
      <c r="A52" s="18">
        <v>8190</v>
      </c>
      <c r="B52" s="19" t="s">
        <v>688</v>
      </c>
      <c r="C52" s="18"/>
      <c r="D52" s="20">
        <f>D54+D60-D57</f>
        <v>350630.60000000009</v>
      </c>
      <c r="E52" s="20">
        <f>E54+E60-E57</f>
        <v>5480.2000000000116</v>
      </c>
      <c r="F52" s="20">
        <f>F60</f>
        <v>345150.4</v>
      </c>
    </row>
    <row r="53" spans="1:6" ht="15" customHeight="1">
      <c r="A53" s="18"/>
      <c r="B53" s="19" t="s">
        <v>172</v>
      </c>
      <c r="C53" s="18"/>
      <c r="D53" s="18"/>
      <c r="E53" s="18"/>
      <c r="F53" s="18"/>
    </row>
    <row r="54" spans="1:6" ht="38.25" customHeight="1">
      <c r="A54" s="18">
        <v>8191</v>
      </c>
      <c r="B54" s="19" t="s">
        <v>689</v>
      </c>
      <c r="C54" s="18" t="s">
        <v>690</v>
      </c>
      <c r="D54" s="20">
        <f>SUM(D58,D59)</f>
        <v>350549.2</v>
      </c>
      <c r="E54" s="20">
        <f>SUM(E58,E59)</f>
        <v>350549.2</v>
      </c>
      <c r="F54" s="20" t="s">
        <v>30</v>
      </c>
    </row>
    <row r="55" spans="1:6" ht="15" customHeight="1">
      <c r="A55" s="18"/>
      <c r="B55" s="19" t="s">
        <v>174</v>
      </c>
      <c r="C55" s="18"/>
      <c r="D55" s="18"/>
      <c r="E55" s="18"/>
      <c r="F55" s="18"/>
    </row>
    <row r="56" spans="1:6" ht="63.75" customHeight="1">
      <c r="A56" s="18">
        <v>8192</v>
      </c>
      <c r="B56" s="19" t="s">
        <v>691</v>
      </c>
      <c r="C56" s="18"/>
      <c r="D56" s="20">
        <f>SUM(E56,F56)</f>
        <v>5480.2</v>
      </c>
      <c r="E56" s="20">
        <v>5480.2</v>
      </c>
      <c r="F56" s="20" t="s">
        <v>30</v>
      </c>
    </row>
    <row r="57" spans="1:6" ht="25.5" customHeight="1">
      <c r="A57" s="18">
        <v>8193</v>
      </c>
      <c r="B57" s="19" t="s">
        <v>692</v>
      </c>
      <c r="C57" s="18"/>
      <c r="D57" s="20">
        <f>D54-D56</f>
        <v>345069</v>
      </c>
      <c r="E57" s="20">
        <f>E54-E56</f>
        <v>345069</v>
      </c>
      <c r="F57" s="20" t="s">
        <v>30</v>
      </c>
    </row>
    <row r="58" spans="1:6" ht="38.25" customHeight="1">
      <c r="A58" s="18">
        <v>8194</v>
      </c>
      <c r="B58" s="19" t="s">
        <v>693</v>
      </c>
      <c r="C58" s="18" t="s">
        <v>694</v>
      </c>
      <c r="D58" s="20">
        <f>SUM(E58,F58)</f>
        <v>350549.2</v>
      </c>
      <c r="E58" s="20">
        <v>350549.2</v>
      </c>
      <c r="F58" s="20" t="s">
        <v>30</v>
      </c>
    </row>
    <row r="59" spans="1:6" ht="102" customHeight="1">
      <c r="A59" s="18">
        <v>8195</v>
      </c>
      <c r="B59" s="19" t="s">
        <v>695</v>
      </c>
      <c r="C59" s="18" t="s">
        <v>696</v>
      </c>
      <c r="D59" s="20">
        <f>SUM(E59,F59)</f>
        <v>0</v>
      </c>
      <c r="E59" s="20">
        <v>0</v>
      </c>
      <c r="F59" s="20" t="s">
        <v>30</v>
      </c>
    </row>
    <row r="60" spans="1:6" ht="38.25" customHeight="1">
      <c r="A60" s="18">
        <v>8196</v>
      </c>
      <c r="B60" s="19" t="s">
        <v>697</v>
      </c>
      <c r="C60" s="18" t="s">
        <v>698</v>
      </c>
      <c r="D60" s="20">
        <f>SUM(D62,D66)</f>
        <v>345150.4</v>
      </c>
      <c r="E60" s="20">
        <f>SUM(E62,E66)</f>
        <v>0</v>
      </c>
      <c r="F60" s="20">
        <f>SUM(F62,F66)</f>
        <v>345150.4</v>
      </c>
    </row>
    <row r="61" spans="1:6" ht="15" customHeight="1">
      <c r="A61" s="18"/>
      <c r="B61" s="19" t="s">
        <v>174</v>
      </c>
      <c r="C61" s="18"/>
      <c r="D61" s="18"/>
      <c r="E61" s="18"/>
      <c r="F61" s="18"/>
    </row>
    <row r="62" spans="1:6" ht="51" customHeight="1">
      <c r="A62" s="18">
        <v>8197</v>
      </c>
      <c r="B62" s="19" t="s">
        <v>699</v>
      </c>
      <c r="C62" s="18"/>
      <c r="D62" s="20">
        <f>SUM(D64,D65)</f>
        <v>81.400000000000006</v>
      </c>
      <c r="E62" s="20" t="s">
        <v>30</v>
      </c>
      <c r="F62" s="20">
        <f>SUM(F64,F65)</f>
        <v>81.400000000000006</v>
      </c>
    </row>
    <row r="63" spans="1:6" ht="15" customHeight="1">
      <c r="A63" s="18"/>
      <c r="B63" s="19" t="s">
        <v>172</v>
      </c>
      <c r="C63" s="18"/>
      <c r="D63" s="18"/>
      <c r="E63" s="18"/>
      <c r="F63" s="18"/>
    </row>
    <row r="64" spans="1:6" ht="54.75" customHeight="1">
      <c r="A64" s="18">
        <v>8198</v>
      </c>
      <c r="B64" s="19" t="s">
        <v>700</v>
      </c>
      <c r="C64" s="18" t="s">
        <v>701</v>
      </c>
      <c r="D64" s="20">
        <f>SUM(E64,F64)</f>
        <v>81.400000000000006</v>
      </c>
      <c r="E64" s="20" t="s">
        <v>30</v>
      </c>
      <c r="F64" s="20">
        <v>81.400000000000006</v>
      </c>
    </row>
    <row r="65" spans="1:6" ht="102" customHeight="1">
      <c r="A65" s="18">
        <v>8199</v>
      </c>
      <c r="B65" s="19" t="s">
        <v>702</v>
      </c>
      <c r="C65" s="18" t="s">
        <v>703</v>
      </c>
      <c r="D65" s="20">
        <f>SUM(E65,F65)</f>
        <v>0</v>
      </c>
      <c r="E65" s="20" t="s">
        <v>30</v>
      </c>
      <c r="F65" s="20">
        <v>0</v>
      </c>
    </row>
    <row r="66" spans="1:6" ht="50.25" customHeight="1">
      <c r="A66" s="18">
        <v>8200</v>
      </c>
      <c r="B66" s="19" t="s">
        <v>704</v>
      </c>
      <c r="C66" s="18"/>
      <c r="D66" s="20">
        <f>SUM(E66,F66)</f>
        <v>345069</v>
      </c>
      <c r="E66" s="20" t="s">
        <v>30</v>
      </c>
      <c r="F66" s="20">
        <f>E54-E56</f>
        <v>345069</v>
      </c>
    </row>
    <row r="67" spans="1:6" ht="38.25" customHeight="1">
      <c r="A67" s="18">
        <v>8201</v>
      </c>
      <c r="B67" s="19" t="s">
        <v>705</v>
      </c>
      <c r="C67" s="18"/>
      <c r="D67" s="18" t="s">
        <v>30</v>
      </c>
      <c r="E67" s="18" t="s">
        <v>30</v>
      </c>
      <c r="F67" s="18" t="s">
        <v>30</v>
      </c>
    </row>
    <row r="68" spans="1:6" ht="51" customHeight="1">
      <c r="A68" s="18">
        <v>8202</v>
      </c>
      <c r="B68" s="19" t="s">
        <v>706</v>
      </c>
      <c r="C68" s="18"/>
      <c r="D68" s="20">
        <f>SUM(E68,F68)</f>
        <v>0</v>
      </c>
      <c r="E68" s="20" t="s">
        <v>30</v>
      </c>
      <c r="F68" s="20" t="s">
        <v>171</v>
      </c>
    </row>
    <row r="69" spans="1:6" ht="63.75" customHeight="1">
      <c r="A69" s="18">
        <v>8203</v>
      </c>
      <c r="B69" s="19" t="s">
        <v>707</v>
      </c>
      <c r="C69" s="18"/>
      <c r="D69" s="20">
        <f>SUM(E69,F69)</f>
        <v>0</v>
      </c>
      <c r="E69" s="20">
        <v>0</v>
      </c>
      <c r="F69" s="20">
        <v>0</v>
      </c>
    </row>
    <row r="70" spans="1:6" ht="38.25" customHeight="1">
      <c r="A70" s="18">
        <v>8204</v>
      </c>
      <c r="B70" s="19" t="s">
        <v>708</v>
      </c>
      <c r="C70" s="18"/>
      <c r="D70" s="20">
        <f>SUM(E70,F70)</f>
        <v>0</v>
      </c>
      <c r="E70" s="20">
        <v>0</v>
      </c>
      <c r="F70" s="20">
        <v>0</v>
      </c>
    </row>
    <row r="71" spans="1:6" ht="15" customHeight="1">
      <c r="A71" s="18">
        <v>8300</v>
      </c>
      <c r="B71" s="19" t="s">
        <v>709</v>
      </c>
      <c r="C71" s="18"/>
      <c r="D71" s="20">
        <f>SUM(D73)</f>
        <v>0</v>
      </c>
      <c r="E71" s="20">
        <f>SUM(E73)</f>
        <v>0</v>
      </c>
      <c r="F71" s="20">
        <f>SUM(F73)</f>
        <v>0</v>
      </c>
    </row>
    <row r="72" spans="1:6" ht="15" customHeight="1">
      <c r="A72" s="18"/>
      <c r="B72" s="19" t="s">
        <v>172</v>
      </c>
      <c r="C72" s="18"/>
      <c r="D72" s="18"/>
      <c r="E72" s="18"/>
      <c r="F72" s="18"/>
    </row>
    <row r="73" spans="1:6" ht="25.5" customHeight="1">
      <c r="A73" s="18">
        <v>8310</v>
      </c>
      <c r="B73" s="19" t="s">
        <v>710</v>
      </c>
      <c r="C73" s="18"/>
      <c r="D73" s="20">
        <f>SUM(D75,D79)</f>
        <v>0</v>
      </c>
      <c r="E73" s="20">
        <f>SUM(E75,E79)</f>
        <v>0</v>
      </c>
      <c r="F73" s="20">
        <f>SUM(F75,F79)</f>
        <v>0</v>
      </c>
    </row>
    <row r="74" spans="1:6" ht="15" customHeight="1">
      <c r="A74" s="18"/>
      <c r="B74" s="19" t="s">
        <v>172</v>
      </c>
      <c r="C74" s="18"/>
      <c r="D74" s="18"/>
      <c r="E74" s="18"/>
      <c r="F74" s="18"/>
    </row>
    <row r="75" spans="1:6" ht="38.25" customHeight="1">
      <c r="A75" s="18">
        <v>8311</v>
      </c>
      <c r="B75" s="19" t="s">
        <v>711</v>
      </c>
      <c r="C75" s="18"/>
      <c r="D75" s="20">
        <f>SUM(D77:D78)</f>
        <v>0</v>
      </c>
      <c r="E75" s="20" t="s">
        <v>30</v>
      </c>
      <c r="F75" s="20">
        <f>SUM(F77:F78)</f>
        <v>0</v>
      </c>
    </row>
    <row r="76" spans="1:6" ht="15" customHeight="1">
      <c r="A76" s="18"/>
      <c r="B76" s="19" t="s">
        <v>174</v>
      </c>
      <c r="C76" s="18"/>
      <c r="D76" s="18"/>
      <c r="E76" s="18"/>
      <c r="F76" s="18"/>
    </row>
    <row r="77" spans="1:6" ht="15" customHeight="1">
      <c r="A77" s="18">
        <v>8312</v>
      </c>
      <c r="B77" s="19" t="s">
        <v>656</v>
      </c>
      <c r="C77" s="18" t="s">
        <v>712</v>
      </c>
      <c r="D77" s="20">
        <f>SUM(E77,F77)</f>
        <v>0</v>
      </c>
      <c r="E77" s="20" t="s">
        <v>30</v>
      </c>
      <c r="F77" s="20">
        <v>0</v>
      </c>
    </row>
    <row r="78" spans="1:6" ht="15" customHeight="1">
      <c r="A78" s="18">
        <v>8313</v>
      </c>
      <c r="B78" s="19" t="s">
        <v>658</v>
      </c>
      <c r="C78" s="18" t="s">
        <v>713</v>
      </c>
      <c r="D78" s="20">
        <f>SUM(E78,F78)</f>
        <v>0</v>
      </c>
      <c r="E78" s="20" t="s">
        <v>30</v>
      </c>
      <c r="F78" s="20"/>
    </row>
    <row r="79" spans="1:6" ht="25.5" customHeight="1">
      <c r="A79" s="18">
        <v>8320</v>
      </c>
      <c r="B79" s="19" t="s">
        <v>714</v>
      </c>
      <c r="C79" s="18"/>
      <c r="D79" s="20">
        <f>SUM(D81,D85)</f>
        <v>0</v>
      </c>
      <c r="E79" s="20">
        <f>SUM(E81,E85)</f>
        <v>0</v>
      </c>
      <c r="F79" s="20">
        <f>SUM(F81,F85)</f>
        <v>0</v>
      </c>
    </row>
    <row r="80" spans="1:6" ht="15" customHeight="1">
      <c r="A80" s="18"/>
      <c r="B80" s="19" t="s">
        <v>172</v>
      </c>
      <c r="C80" s="18"/>
      <c r="D80" s="18"/>
      <c r="E80" s="18"/>
      <c r="F80" s="18"/>
    </row>
    <row r="81" spans="1:6" ht="15" customHeight="1">
      <c r="A81" s="18">
        <v>8321</v>
      </c>
      <c r="B81" s="19" t="s">
        <v>715</v>
      </c>
      <c r="C81" s="18"/>
      <c r="D81" s="20">
        <f>SUM(D83:D84)</f>
        <v>0</v>
      </c>
      <c r="E81" s="20" t="s">
        <v>30</v>
      </c>
      <c r="F81" s="20">
        <f>SUM(F83:F84)</f>
        <v>0</v>
      </c>
    </row>
    <row r="82" spans="1:6" ht="15" customHeight="1">
      <c r="A82" s="18"/>
      <c r="B82" s="19" t="s">
        <v>174</v>
      </c>
      <c r="C82" s="18"/>
      <c r="D82" s="18"/>
      <c r="E82" s="18"/>
      <c r="F82" s="18"/>
    </row>
    <row r="83" spans="1:6" ht="15" customHeight="1">
      <c r="A83" s="18">
        <v>8322</v>
      </c>
      <c r="B83" s="19" t="s">
        <v>716</v>
      </c>
      <c r="C83" s="18" t="s">
        <v>717</v>
      </c>
      <c r="D83" s="20">
        <f>SUM(E83,F83)</f>
        <v>0</v>
      </c>
      <c r="E83" s="20" t="s">
        <v>30</v>
      </c>
      <c r="F83" s="20">
        <v>0</v>
      </c>
    </row>
    <row r="84" spans="1:6" ht="25.5" customHeight="1">
      <c r="A84" s="18">
        <v>8330</v>
      </c>
      <c r="B84" s="19" t="s">
        <v>718</v>
      </c>
      <c r="C84" s="18" t="s">
        <v>719</v>
      </c>
      <c r="D84" s="20">
        <f>SUM(E84,F84)</f>
        <v>0</v>
      </c>
      <c r="E84" s="20" t="s">
        <v>30</v>
      </c>
      <c r="F84" s="20">
        <v>0</v>
      </c>
    </row>
    <row r="85" spans="1:6" ht="25.5" customHeight="1">
      <c r="A85" s="18">
        <v>8340</v>
      </c>
      <c r="B85" s="19" t="s">
        <v>720</v>
      </c>
      <c r="C85" s="18"/>
      <c r="D85" s="20">
        <f>SUM(D87:D88)</f>
        <v>0</v>
      </c>
      <c r="E85" s="20">
        <f>SUM(E87:E88)</f>
        <v>0</v>
      </c>
      <c r="F85" s="20">
        <f>SUM(F87:F88)</f>
        <v>0</v>
      </c>
    </row>
    <row r="86" spans="1:6" ht="15" customHeight="1">
      <c r="A86" s="18"/>
      <c r="B86" s="19" t="s">
        <v>174</v>
      </c>
      <c r="C86" s="18"/>
      <c r="D86" s="18"/>
      <c r="E86" s="18"/>
      <c r="F86" s="18"/>
    </row>
    <row r="87" spans="1:6" ht="15" customHeight="1">
      <c r="A87" s="18">
        <v>8341</v>
      </c>
      <c r="B87" s="19" t="s">
        <v>721</v>
      </c>
      <c r="C87" s="18" t="s">
        <v>717</v>
      </c>
      <c r="D87" s="20">
        <f>SUM(E87,F87)</f>
        <v>0</v>
      </c>
      <c r="E87" s="20">
        <v>0</v>
      </c>
      <c r="F87" s="20" t="s">
        <v>30</v>
      </c>
    </row>
    <row r="88" spans="1:6" ht="25.5" customHeight="1">
      <c r="A88" s="18">
        <v>8350</v>
      </c>
      <c r="B88" s="19" t="s">
        <v>722</v>
      </c>
      <c r="C88" s="18" t="s">
        <v>719</v>
      </c>
      <c r="D88" s="20">
        <f>SUM(E88,F88)</f>
        <v>0</v>
      </c>
      <c r="E88" s="20">
        <v>0</v>
      </c>
      <c r="F88" s="20" t="s">
        <v>30</v>
      </c>
    </row>
    <row r="93" spans="1:6" ht="15" customHeight="1">
      <c r="B93" s="159"/>
      <c r="C93" s="160"/>
      <c r="D93" s="46"/>
      <c r="E93" s="46"/>
      <c r="F93" s="46"/>
    </row>
  </sheetData>
  <mergeCells count="9">
    <mergeCell ref="B93:C93"/>
    <mergeCell ref="D1:F1"/>
    <mergeCell ref="A2:F2"/>
    <mergeCell ref="A3:F3"/>
    <mergeCell ref="A4:F4"/>
    <mergeCell ref="A5:A7"/>
    <mergeCell ref="B5:B7"/>
    <mergeCell ref="D5:F5"/>
    <mergeCell ref="E6:F6"/>
  </mergeCells>
  <printOptions horizontalCentered="1"/>
  <pageMargins left="7.874015748031496E-2" right="7.874015748031496E-2" top="7.874015748031496E-2" bottom="7.874015748031496E-2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4"/>
  <sheetViews>
    <sheetView zoomScaleNormal="100" workbookViewId="0">
      <selection activeCell="G19" sqref="G19"/>
    </sheetView>
  </sheetViews>
  <sheetFormatPr defaultRowHeight="15" customHeight="1"/>
  <cols>
    <col min="1" max="1" width="6" style="48" customWidth="1"/>
    <col min="2" max="2" width="4.5703125" style="49" customWidth="1"/>
    <col min="3" max="3" width="4.140625" style="50" customWidth="1"/>
    <col min="4" max="4" width="3.28515625" style="49" customWidth="1"/>
    <col min="5" max="5" width="51.5703125" style="51" customWidth="1"/>
    <col min="6" max="6" width="18.7109375" style="47" customWidth="1"/>
    <col min="7" max="7" width="17.5703125" style="47" customWidth="1"/>
    <col min="8" max="8" width="17" style="47" customWidth="1"/>
    <col min="9" max="16384" width="9.140625" style="47"/>
  </cols>
  <sheetData>
    <row r="1" spans="1:10" ht="58.5" customHeight="1">
      <c r="F1" s="113" t="s">
        <v>995</v>
      </c>
      <c r="G1" s="113"/>
      <c r="H1" s="113"/>
    </row>
    <row r="2" spans="1:10" ht="15" customHeight="1">
      <c r="A2" s="129" t="s">
        <v>723</v>
      </c>
      <c r="B2" s="129"/>
      <c r="C2" s="129"/>
      <c r="D2" s="129"/>
      <c r="E2" s="129"/>
      <c r="F2" s="129"/>
      <c r="G2" s="129"/>
      <c r="H2" s="129"/>
    </row>
    <row r="3" spans="1:10" ht="15" customHeight="1">
      <c r="A3" s="163" t="s">
        <v>724</v>
      </c>
      <c r="B3" s="163"/>
      <c r="C3" s="163"/>
      <c r="D3" s="163"/>
      <c r="E3" s="163"/>
      <c r="F3" s="163"/>
      <c r="G3" s="163"/>
      <c r="H3" s="163"/>
    </row>
    <row r="4" spans="1:10" ht="15" customHeight="1">
      <c r="B4" s="52"/>
      <c r="C4" s="52"/>
      <c r="D4" s="52"/>
      <c r="E4" s="53"/>
      <c r="G4" s="164"/>
      <c r="H4" s="164"/>
    </row>
    <row r="5" spans="1:10" s="54" customFormat="1" ht="25.5" customHeight="1">
      <c r="A5" s="165" t="s">
        <v>725</v>
      </c>
      <c r="B5" s="167" t="s">
        <v>726</v>
      </c>
      <c r="C5" s="167" t="s">
        <v>727</v>
      </c>
      <c r="D5" s="167" t="s">
        <v>728</v>
      </c>
      <c r="E5" s="169" t="s">
        <v>729</v>
      </c>
      <c r="F5" s="171" t="s">
        <v>730</v>
      </c>
      <c r="G5" s="161" t="s">
        <v>731</v>
      </c>
      <c r="H5" s="162"/>
    </row>
    <row r="6" spans="1:10" s="55" customFormat="1" ht="32.25" customHeight="1">
      <c r="A6" s="166"/>
      <c r="B6" s="168"/>
      <c r="C6" s="168"/>
      <c r="D6" s="168"/>
      <c r="E6" s="170"/>
      <c r="F6" s="172"/>
      <c r="G6" s="56" t="s">
        <v>732</v>
      </c>
      <c r="H6" s="56" t="s">
        <v>733</v>
      </c>
    </row>
    <row r="7" spans="1:10" s="57" customFormat="1" ht="15" customHeight="1">
      <c r="A7" s="58">
        <v>1</v>
      </c>
      <c r="B7" s="58">
        <v>2</v>
      </c>
      <c r="C7" s="58">
        <v>3</v>
      </c>
      <c r="D7" s="58">
        <v>4</v>
      </c>
      <c r="E7" s="59">
        <v>5</v>
      </c>
      <c r="F7" s="59">
        <v>6</v>
      </c>
      <c r="G7" s="59">
        <v>7</v>
      </c>
      <c r="H7" s="59">
        <v>8</v>
      </c>
    </row>
    <row r="8" spans="1:10" s="60" customFormat="1" ht="35.25" customHeight="1">
      <c r="A8" s="61">
        <v>2000</v>
      </c>
      <c r="B8" s="61" t="s">
        <v>734</v>
      </c>
      <c r="C8" s="61" t="s">
        <v>30</v>
      </c>
      <c r="D8" s="62" t="s">
        <v>30</v>
      </c>
      <c r="E8" s="63" t="s">
        <v>735</v>
      </c>
      <c r="F8" s="64">
        <f>G8+H8-920000</f>
        <v>3430383.0999999996</v>
      </c>
      <c r="G8" s="65">
        <f>G9+G101+G127+G163+G249+G295+G331+G376+G439+G500+G535</f>
        <v>3085232.7</v>
      </c>
      <c r="H8" s="65">
        <f>H9+H101+H127+H163+H249+H295+H331+H376+H439+H500+H535</f>
        <v>1265150.3999999999</v>
      </c>
    </row>
    <row r="9" spans="1:10" s="66" customFormat="1" ht="49.5" customHeight="1">
      <c r="A9" s="67">
        <v>2100</v>
      </c>
      <c r="B9" s="67" t="s">
        <v>736</v>
      </c>
      <c r="C9" s="67">
        <v>0</v>
      </c>
      <c r="D9" s="67">
        <v>0</v>
      </c>
      <c r="E9" s="68" t="s">
        <v>737</v>
      </c>
      <c r="F9" s="65">
        <f>G9+H9</f>
        <v>740110.7</v>
      </c>
      <c r="G9" s="65">
        <f>G11+G46+G52+G63+G67+G71+G89+G93</f>
        <v>553342.4</v>
      </c>
      <c r="H9" s="65">
        <f>H11+H46+H52+H63+H67+H71+H89+H93</f>
        <v>186768.3</v>
      </c>
    </row>
    <row r="10" spans="1:10" ht="15" customHeight="1">
      <c r="A10" s="67"/>
      <c r="B10" s="67"/>
      <c r="C10" s="67"/>
      <c r="D10" s="67"/>
      <c r="E10" s="69" t="s">
        <v>738</v>
      </c>
      <c r="F10" s="65"/>
      <c r="G10" s="70"/>
      <c r="H10" s="70"/>
    </row>
    <row r="11" spans="1:10" s="71" customFormat="1" ht="31.5" customHeight="1">
      <c r="A11" s="67">
        <v>2110</v>
      </c>
      <c r="B11" s="67" t="s">
        <v>736</v>
      </c>
      <c r="C11" s="67">
        <v>1</v>
      </c>
      <c r="D11" s="67">
        <v>0</v>
      </c>
      <c r="E11" s="72" t="s">
        <v>739</v>
      </c>
      <c r="F11" s="65">
        <f>G11+H11</f>
        <v>556679.6</v>
      </c>
      <c r="G11" s="65">
        <f>G13</f>
        <v>440429.6</v>
      </c>
      <c r="H11" s="65">
        <f>H13</f>
        <v>116250</v>
      </c>
    </row>
    <row r="12" spans="1:10" s="71" customFormat="1" ht="15" customHeight="1">
      <c r="A12" s="67"/>
      <c r="B12" s="73"/>
      <c r="C12" s="73"/>
      <c r="D12" s="73"/>
      <c r="E12" s="69" t="s">
        <v>740</v>
      </c>
      <c r="F12" s="64"/>
      <c r="G12" s="74"/>
      <c r="H12" s="74"/>
    </row>
    <row r="13" spans="1:10" ht="15" customHeight="1">
      <c r="A13" s="67">
        <v>2111</v>
      </c>
      <c r="B13" s="67" t="s">
        <v>736</v>
      </c>
      <c r="C13" s="67">
        <v>1</v>
      </c>
      <c r="D13" s="67">
        <v>1</v>
      </c>
      <c r="E13" s="72" t="s">
        <v>741</v>
      </c>
      <c r="F13" s="75">
        <f t="shared" ref="F13:F44" si="0">G13+H13</f>
        <v>556679.6</v>
      </c>
      <c r="G13" s="75">
        <f>G14</f>
        <v>440429.6</v>
      </c>
      <c r="H13" s="75">
        <f>H14</f>
        <v>116250</v>
      </c>
    </row>
    <row r="14" spans="1:10" ht="21" customHeight="1">
      <c r="A14" s="67"/>
      <c r="B14" s="67"/>
      <c r="C14" s="67"/>
      <c r="D14" s="67"/>
      <c r="E14" s="72" t="s">
        <v>742</v>
      </c>
      <c r="F14" s="75">
        <f t="shared" si="0"/>
        <v>556679.6</v>
      </c>
      <c r="G14" s="76">
        <f>SUM(G15:G36)</f>
        <v>440429.6</v>
      </c>
      <c r="H14" s="76">
        <f>SUM(H15:H41)</f>
        <v>116250</v>
      </c>
    </row>
    <row r="15" spans="1:10" ht="15" customHeight="1">
      <c r="A15" s="67"/>
      <c r="B15" s="67"/>
      <c r="C15" s="67"/>
      <c r="D15" s="67"/>
      <c r="E15" s="77" t="s">
        <v>743</v>
      </c>
      <c r="F15" s="75">
        <f t="shared" si="0"/>
        <v>345000</v>
      </c>
      <c r="G15" s="75">
        <v>345000</v>
      </c>
      <c r="H15" s="75"/>
      <c r="J15" s="78"/>
    </row>
    <row r="16" spans="1:10" ht="15" customHeight="1">
      <c r="A16" s="67"/>
      <c r="B16" s="67"/>
      <c r="C16" s="67"/>
      <c r="D16" s="67"/>
      <c r="E16" s="77" t="s">
        <v>744</v>
      </c>
      <c r="F16" s="75">
        <f t="shared" si="0"/>
        <v>30000</v>
      </c>
      <c r="G16" s="75">
        <v>30000</v>
      </c>
      <c r="H16" s="75"/>
    </row>
    <row r="17" spans="1:8" ht="15" customHeight="1">
      <c r="A17" s="67"/>
      <c r="B17" s="67"/>
      <c r="C17" s="67"/>
      <c r="D17" s="67"/>
      <c r="E17" s="77" t="s">
        <v>745</v>
      </c>
      <c r="F17" s="75">
        <f t="shared" si="0"/>
        <v>15583.1</v>
      </c>
      <c r="G17" s="76">
        <v>15583.1</v>
      </c>
      <c r="H17" s="75"/>
    </row>
    <row r="18" spans="1:8" ht="15" customHeight="1">
      <c r="A18" s="67"/>
      <c r="B18" s="67"/>
      <c r="C18" s="67"/>
      <c r="D18" s="67"/>
      <c r="E18" s="77" t="s">
        <v>746</v>
      </c>
      <c r="F18" s="75">
        <f t="shared" si="0"/>
        <v>3308.2</v>
      </c>
      <c r="G18" s="76">
        <v>3308.2</v>
      </c>
      <c r="H18" s="75"/>
    </row>
    <row r="19" spans="1:8" ht="15" customHeight="1">
      <c r="A19" s="67"/>
      <c r="B19" s="67"/>
      <c r="C19" s="67"/>
      <c r="D19" s="67"/>
      <c r="E19" s="77" t="s">
        <v>747</v>
      </c>
      <c r="F19" s="75">
        <f t="shared" si="0"/>
        <v>4520.8</v>
      </c>
      <c r="G19" s="76">
        <v>4520.8</v>
      </c>
      <c r="H19" s="75"/>
    </row>
    <row r="20" spans="1:8" ht="15" customHeight="1">
      <c r="A20" s="67"/>
      <c r="B20" s="67"/>
      <c r="C20" s="67"/>
      <c r="D20" s="67"/>
      <c r="E20" s="77" t="s">
        <v>748</v>
      </c>
      <c r="F20" s="75">
        <f t="shared" si="0"/>
        <v>500</v>
      </c>
      <c r="G20" s="76">
        <v>500</v>
      </c>
      <c r="H20" s="75"/>
    </row>
    <row r="21" spans="1:8" ht="15" customHeight="1">
      <c r="A21" s="67"/>
      <c r="B21" s="67"/>
      <c r="C21" s="67"/>
      <c r="D21" s="67"/>
      <c r="E21" s="77" t="s">
        <v>749</v>
      </c>
      <c r="F21" s="75">
        <f t="shared" si="0"/>
        <v>1000</v>
      </c>
      <c r="G21" s="76">
        <v>1000</v>
      </c>
      <c r="H21" s="75"/>
    </row>
    <row r="22" spans="1:8" ht="15" customHeight="1">
      <c r="A22" s="67"/>
      <c r="B22" s="67"/>
      <c r="C22" s="67"/>
      <c r="D22" s="67"/>
      <c r="E22" s="77" t="s">
        <v>750</v>
      </c>
      <c r="F22" s="75">
        <f t="shared" si="0"/>
        <v>5000</v>
      </c>
      <c r="G22" s="76">
        <v>5000</v>
      </c>
      <c r="H22" s="75"/>
    </row>
    <row r="23" spans="1:8" ht="15" customHeight="1">
      <c r="A23" s="67"/>
      <c r="B23" s="67"/>
      <c r="C23" s="67"/>
      <c r="D23" s="67"/>
      <c r="E23" s="77" t="s">
        <v>751</v>
      </c>
      <c r="F23" s="75">
        <f t="shared" si="0"/>
        <v>400</v>
      </c>
      <c r="G23" s="76">
        <v>400</v>
      </c>
      <c r="H23" s="75"/>
    </row>
    <row r="24" spans="1:8" ht="15" customHeight="1">
      <c r="A24" s="67"/>
      <c r="B24" s="67"/>
      <c r="C24" s="67"/>
      <c r="D24" s="67"/>
      <c r="E24" s="77" t="s">
        <v>752</v>
      </c>
      <c r="F24" s="75">
        <f t="shared" si="0"/>
        <v>400</v>
      </c>
      <c r="G24" s="76">
        <v>400</v>
      </c>
      <c r="H24" s="75"/>
    </row>
    <row r="25" spans="1:8" ht="15" customHeight="1">
      <c r="A25" s="67"/>
      <c r="B25" s="67"/>
      <c r="C25" s="67"/>
      <c r="D25" s="67"/>
      <c r="E25" s="77" t="s">
        <v>753</v>
      </c>
      <c r="F25" s="75">
        <f t="shared" si="0"/>
        <v>5000</v>
      </c>
      <c r="G25" s="76">
        <v>5000</v>
      </c>
      <c r="H25" s="75"/>
    </row>
    <row r="26" spans="1:8" ht="15" customHeight="1">
      <c r="A26" s="67"/>
      <c r="B26" s="67"/>
      <c r="C26" s="67"/>
      <c r="D26" s="67"/>
      <c r="E26" s="77" t="s">
        <v>754</v>
      </c>
      <c r="F26" s="75">
        <f t="shared" si="0"/>
        <v>1000</v>
      </c>
      <c r="G26" s="76">
        <v>1000</v>
      </c>
      <c r="H26" s="75"/>
    </row>
    <row r="27" spans="1:8" ht="15" customHeight="1">
      <c r="A27" s="67"/>
      <c r="B27" s="67"/>
      <c r="C27" s="67"/>
      <c r="D27" s="67"/>
      <c r="E27" s="77" t="s">
        <v>755</v>
      </c>
      <c r="F27" s="75">
        <f t="shared" si="0"/>
        <v>800</v>
      </c>
      <c r="G27" s="76">
        <v>800</v>
      </c>
      <c r="H27" s="75"/>
    </row>
    <row r="28" spans="1:8" ht="15" customHeight="1">
      <c r="A28" s="67"/>
      <c r="B28" s="67"/>
      <c r="C28" s="67"/>
      <c r="D28" s="67"/>
      <c r="E28" s="77" t="s">
        <v>756</v>
      </c>
      <c r="F28" s="75">
        <f t="shared" si="0"/>
        <v>2000</v>
      </c>
      <c r="G28" s="76">
        <v>2000</v>
      </c>
      <c r="H28" s="75"/>
    </row>
    <row r="29" spans="1:8" ht="15" customHeight="1">
      <c r="A29" s="67"/>
      <c r="B29" s="67"/>
      <c r="C29" s="67"/>
      <c r="D29" s="67"/>
      <c r="E29" s="77" t="s">
        <v>757</v>
      </c>
      <c r="F29" s="75">
        <f t="shared" si="0"/>
        <v>4900</v>
      </c>
      <c r="G29" s="76">
        <v>4900</v>
      </c>
      <c r="H29" s="75"/>
    </row>
    <row r="30" spans="1:8" ht="15" customHeight="1">
      <c r="A30" s="67"/>
      <c r="B30" s="67"/>
      <c r="C30" s="67"/>
      <c r="D30" s="67"/>
      <c r="E30" s="77" t="s">
        <v>758</v>
      </c>
      <c r="F30" s="75">
        <f t="shared" si="0"/>
        <v>4000</v>
      </c>
      <c r="G30" s="76">
        <v>4000</v>
      </c>
      <c r="H30" s="75"/>
    </row>
    <row r="31" spans="1:8" ht="15" customHeight="1">
      <c r="A31" s="67"/>
      <c r="B31" s="67"/>
      <c r="C31" s="67"/>
      <c r="D31" s="67"/>
      <c r="E31" s="77" t="s">
        <v>759</v>
      </c>
      <c r="F31" s="75">
        <f t="shared" si="0"/>
        <v>7000</v>
      </c>
      <c r="G31" s="76">
        <v>7000</v>
      </c>
      <c r="H31" s="75"/>
    </row>
    <row r="32" spans="1:8" ht="15" customHeight="1">
      <c r="A32" s="67"/>
      <c r="B32" s="67"/>
      <c r="C32" s="67"/>
      <c r="D32" s="67"/>
      <c r="E32" s="77" t="s">
        <v>760</v>
      </c>
      <c r="F32" s="75">
        <f t="shared" si="0"/>
        <v>100</v>
      </c>
      <c r="G32" s="76">
        <v>100</v>
      </c>
      <c r="H32" s="75"/>
    </row>
    <row r="33" spans="1:8" ht="15" customHeight="1">
      <c r="A33" s="67"/>
      <c r="B33" s="67"/>
      <c r="C33" s="67"/>
      <c r="D33" s="67"/>
      <c r="E33" s="77" t="s">
        <v>761</v>
      </c>
      <c r="F33" s="75">
        <f t="shared" si="0"/>
        <v>5167.5</v>
      </c>
      <c r="G33" s="76">
        <v>5167.5</v>
      </c>
      <c r="H33" s="75"/>
    </row>
    <row r="34" spans="1:8" ht="15" customHeight="1">
      <c r="A34" s="67"/>
      <c r="B34" s="67"/>
      <c r="C34" s="67"/>
      <c r="D34" s="67"/>
      <c r="E34" s="77" t="s">
        <v>762</v>
      </c>
      <c r="F34" s="75">
        <f t="shared" si="0"/>
        <v>2450</v>
      </c>
      <c r="G34" s="76">
        <v>2450</v>
      </c>
      <c r="H34" s="75"/>
    </row>
    <row r="35" spans="1:8" ht="15" customHeight="1">
      <c r="A35" s="67"/>
      <c r="B35" s="67"/>
      <c r="C35" s="67"/>
      <c r="D35" s="67"/>
      <c r="E35" s="77" t="s">
        <v>763</v>
      </c>
      <c r="F35" s="75">
        <f t="shared" si="0"/>
        <v>300</v>
      </c>
      <c r="G35" s="76">
        <v>300</v>
      </c>
      <c r="H35" s="75"/>
    </row>
    <row r="36" spans="1:8" ht="15" customHeight="1">
      <c r="A36" s="67"/>
      <c r="B36" s="67"/>
      <c r="C36" s="67"/>
      <c r="D36" s="67"/>
      <c r="E36" s="77" t="s">
        <v>764</v>
      </c>
      <c r="F36" s="75">
        <f t="shared" si="0"/>
        <v>2000</v>
      </c>
      <c r="G36" s="76">
        <v>2000</v>
      </c>
      <c r="H36" s="75"/>
    </row>
    <row r="37" spans="1:8" ht="15" customHeight="1">
      <c r="A37" s="67"/>
      <c r="B37" s="67"/>
      <c r="C37" s="67"/>
      <c r="D37" s="67"/>
      <c r="E37" s="77" t="s">
        <v>765</v>
      </c>
      <c r="F37" s="75">
        <f t="shared" si="0"/>
        <v>85500</v>
      </c>
      <c r="G37" s="76"/>
      <c r="H37" s="75">
        <v>85500</v>
      </c>
    </row>
    <row r="38" spans="1:8" ht="15" customHeight="1">
      <c r="A38" s="67"/>
      <c r="B38" s="67"/>
      <c r="C38" s="67"/>
      <c r="D38" s="67"/>
      <c r="E38" s="77" t="s">
        <v>766</v>
      </c>
      <c r="F38" s="75">
        <f t="shared" si="0"/>
        <v>20000</v>
      </c>
      <c r="G38" s="76"/>
      <c r="H38" s="75">
        <v>20000</v>
      </c>
    </row>
    <row r="39" spans="1:8" ht="15" customHeight="1">
      <c r="A39" s="67"/>
      <c r="B39" s="67"/>
      <c r="C39" s="67"/>
      <c r="D39" s="67"/>
      <c r="E39" s="79" t="s">
        <v>767</v>
      </c>
      <c r="F39" s="75">
        <f t="shared" si="0"/>
        <v>5000</v>
      </c>
      <c r="G39" s="76"/>
      <c r="H39" s="75">
        <v>5000</v>
      </c>
    </row>
    <row r="40" spans="1:8" ht="15" customHeight="1">
      <c r="A40" s="67"/>
      <c r="B40" s="67"/>
      <c r="C40" s="67"/>
      <c r="D40" s="67"/>
      <c r="E40" s="77" t="s">
        <v>768</v>
      </c>
      <c r="F40" s="75">
        <f t="shared" si="0"/>
        <v>5000</v>
      </c>
      <c r="G40" s="76"/>
      <c r="H40" s="75">
        <v>5000</v>
      </c>
    </row>
    <row r="41" spans="1:8" ht="15" customHeight="1">
      <c r="A41" s="67"/>
      <c r="B41" s="67"/>
      <c r="C41" s="67"/>
      <c r="D41" s="67"/>
      <c r="E41" s="77" t="s">
        <v>769</v>
      </c>
      <c r="F41" s="75">
        <f t="shared" si="0"/>
        <v>750</v>
      </c>
      <c r="G41" s="76"/>
      <c r="H41" s="75">
        <v>750</v>
      </c>
    </row>
    <row r="42" spans="1:8" ht="15" customHeight="1">
      <c r="A42" s="67">
        <v>2112</v>
      </c>
      <c r="B42" s="67" t="s">
        <v>736</v>
      </c>
      <c r="C42" s="67">
        <v>1</v>
      </c>
      <c r="D42" s="67">
        <v>2</v>
      </c>
      <c r="E42" s="69" t="s">
        <v>770</v>
      </c>
      <c r="F42" s="64">
        <f t="shared" si="0"/>
        <v>0</v>
      </c>
      <c r="G42" s="64"/>
      <c r="H42" s="64"/>
    </row>
    <row r="43" spans="1:8" ht="15" customHeight="1">
      <c r="A43" s="67"/>
      <c r="B43" s="67"/>
      <c r="C43" s="67"/>
      <c r="D43" s="67"/>
      <c r="E43" s="69" t="s">
        <v>742</v>
      </c>
      <c r="F43" s="64">
        <f t="shared" si="0"/>
        <v>0</v>
      </c>
      <c r="G43" s="64"/>
      <c r="H43" s="64"/>
    </row>
    <row r="44" spans="1:8" ht="15" customHeight="1">
      <c r="A44" s="67">
        <v>2113</v>
      </c>
      <c r="B44" s="67" t="s">
        <v>736</v>
      </c>
      <c r="C44" s="67">
        <v>1</v>
      </c>
      <c r="D44" s="67">
        <v>3</v>
      </c>
      <c r="E44" s="69" t="s">
        <v>771</v>
      </c>
      <c r="F44" s="64">
        <f t="shared" si="0"/>
        <v>0</v>
      </c>
      <c r="G44" s="64"/>
      <c r="H44" s="64"/>
    </row>
    <row r="45" spans="1:8" ht="15" customHeight="1">
      <c r="A45" s="67"/>
      <c r="B45" s="67"/>
      <c r="C45" s="67"/>
      <c r="D45" s="67"/>
      <c r="E45" s="69" t="s">
        <v>742</v>
      </c>
      <c r="F45" s="64">
        <f t="shared" ref="F45:F67" si="1">G45+H45</f>
        <v>0</v>
      </c>
      <c r="G45" s="64"/>
      <c r="H45" s="64"/>
    </row>
    <row r="46" spans="1:8" ht="15" customHeight="1">
      <c r="A46" s="67">
        <v>2120</v>
      </c>
      <c r="B46" s="73" t="s">
        <v>736</v>
      </c>
      <c r="C46" s="73">
        <v>2</v>
      </c>
      <c r="D46" s="73">
        <v>0</v>
      </c>
      <c r="E46" s="80" t="s">
        <v>772</v>
      </c>
      <c r="F46" s="64">
        <f t="shared" si="1"/>
        <v>0</v>
      </c>
      <c r="G46" s="64"/>
      <c r="H46" s="64"/>
    </row>
    <row r="47" spans="1:8" s="71" customFormat="1" ht="15" customHeight="1">
      <c r="A47" s="67"/>
      <c r="B47" s="73"/>
      <c r="C47" s="73"/>
      <c r="D47" s="73"/>
      <c r="E47" s="69" t="s">
        <v>740</v>
      </c>
      <c r="F47" s="64">
        <f t="shared" si="1"/>
        <v>0</v>
      </c>
      <c r="G47" s="74"/>
      <c r="H47" s="74"/>
    </row>
    <row r="48" spans="1:8" ht="15" customHeight="1">
      <c r="A48" s="67">
        <v>2121</v>
      </c>
      <c r="B48" s="67" t="s">
        <v>736</v>
      </c>
      <c r="C48" s="67">
        <v>2</v>
      </c>
      <c r="D48" s="67">
        <v>1</v>
      </c>
      <c r="E48" s="81" t="s">
        <v>773</v>
      </c>
      <c r="F48" s="64">
        <f t="shared" si="1"/>
        <v>0</v>
      </c>
      <c r="G48" s="64"/>
      <c r="H48" s="64"/>
    </row>
    <row r="49" spans="1:8" ht="21" customHeight="1">
      <c r="A49" s="67"/>
      <c r="B49" s="67"/>
      <c r="C49" s="67"/>
      <c r="D49" s="67"/>
      <c r="E49" s="72" t="s">
        <v>742</v>
      </c>
      <c r="F49" s="64">
        <f t="shared" si="1"/>
        <v>0</v>
      </c>
      <c r="G49" s="64"/>
      <c r="H49" s="64"/>
    </row>
    <row r="50" spans="1:8" ht="21" customHeight="1">
      <c r="A50" s="67">
        <v>2122</v>
      </c>
      <c r="B50" s="67" t="s">
        <v>736</v>
      </c>
      <c r="C50" s="67">
        <v>2</v>
      </c>
      <c r="D50" s="67">
        <v>2</v>
      </c>
      <c r="E50" s="72" t="s">
        <v>774</v>
      </c>
      <c r="F50" s="64">
        <f t="shared" si="1"/>
        <v>0</v>
      </c>
      <c r="G50" s="64"/>
      <c r="H50" s="64"/>
    </row>
    <row r="51" spans="1:8" ht="21" customHeight="1">
      <c r="A51" s="67"/>
      <c r="B51" s="67"/>
      <c r="C51" s="67"/>
      <c r="D51" s="67"/>
      <c r="E51" s="72" t="s">
        <v>742</v>
      </c>
      <c r="F51" s="64">
        <f t="shared" si="1"/>
        <v>0</v>
      </c>
      <c r="G51" s="64"/>
      <c r="H51" s="64"/>
    </row>
    <row r="52" spans="1:8" ht="15" customHeight="1">
      <c r="A52" s="67">
        <v>2130</v>
      </c>
      <c r="B52" s="73" t="s">
        <v>736</v>
      </c>
      <c r="C52" s="73">
        <v>3</v>
      </c>
      <c r="D52" s="73">
        <v>0</v>
      </c>
      <c r="E52" s="80" t="s">
        <v>775</v>
      </c>
      <c r="F52" s="64">
        <f t="shared" si="1"/>
        <v>9162</v>
      </c>
      <c r="G52" s="64">
        <f>G58</f>
        <v>9162</v>
      </c>
      <c r="H52" s="64">
        <f>H58</f>
        <v>0</v>
      </c>
    </row>
    <row r="53" spans="1:8" s="71" customFormat="1" ht="15" customHeight="1">
      <c r="A53" s="67"/>
      <c r="B53" s="73"/>
      <c r="C53" s="73"/>
      <c r="D53" s="73"/>
      <c r="E53" s="69" t="s">
        <v>740</v>
      </c>
      <c r="F53" s="64">
        <f t="shared" si="1"/>
        <v>0</v>
      </c>
      <c r="G53" s="74"/>
      <c r="H53" s="74"/>
    </row>
    <row r="54" spans="1:8" ht="15" customHeight="1">
      <c r="A54" s="67">
        <v>2131</v>
      </c>
      <c r="B54" s="67" t="s">
        <v>736</v>
      </c>
      <c r="C54" s="67">
        <v>3</v>
      </c>
      <c r="D54" s="67">
        <v>1</v>
      </c>
      <c r="E54" s="72" t="s">
        <v>776</v>
      </c>
      <c r="F54" s="75">
        <f t="shared" si="1"/>
        <v>0</v>
      </c>
      <c r="G54" s="75"/>
      <c r="H54" s="75"/>
    </row>
    <row r="55" spans="1:8" ht="15" customHeight="1">
      <c r="A55" s="67"/>
      <c r="B55" s="67"/>
      <c r="C55" s="67"/>
      <c r="D55" s="67"/>
      <c r="E55" s="72" t="s">
        <v>742</v>
      </c>
      <c r="F55" s="75">
        <f t="shared" si="1"/>
        <v>0</v>
      </c>
      <c r="G55" s="75"/>
      <c r="H55" s="75"/>
    </row>
    <row r="56" spans="1:8" ht="15" customHeight="1">
      <c r="A56" s="67">
        <v>2132</v>
      </c>
      <c r="B56" s="67" t="s">
        <v>736</v>
      </c>
      <c r="C56" s="67">
        <v>3</v>
      </c>
      <c r="D56" s="67">
        <v>2</v>
      </c>
      <c r="E56" s="72" t="s">
        <v>777</v>
      </c>
      <c r="F56" s="75">
        <f t="shared" si="1"/>
        <v>0</v>
      </c>
      <c r="G56" s="75"/>
      <c r="H56" s="75"/>
    </row>
    <row r="57" spans="1:8" ht="21.75" customHeight="1">
      <c r="A57" s="67"/>
      <c r="B57" s="67"/>
      <c r="C57" s="67"/>
      <c r="D57" s="67"/>
      <c r="E57" s="72" t="s">
        <v>742</v>
      </c>
      <c r="F57" s="75">
        <f t="shared" si="1"/>
        <v>0</v>
      </c>
      <c r="G57" s="75"/>
      <c r="H57" s="75"/>
    </row>
    <row r="58" spans="1:8" ht="15" customHeight="1">
      <c r="A58" s="67">
        <v>2133</v>
      </c>
      <c r="B58" s="67" t="s">
        <v>736</v>
      </c>
      <c r="C58" s="67">
        <v>3</v>
      </c>
      <c r="D58" s="67">
        <v>3</v>
      </c>
      <c r="E58" s="72" t="s">
        <v>778</v>
      </c>
      <c r="F58" s="75">
        <f t="shared" si="1"/>
        <v>9162</v>
      </c>
      <c r="G58" s="75">
        <f>G59</f>
        <v>9162</v>
      </c>
      <c r="H58" s="75"/>
    </row>
    <row r="59" spans="1:8" ht="21" customHeight="1">
      <c r="A59" s="67"/>
      <c r="B59" s="67"/>
      <c r="C59" s="67"/>
      <c r="D59" s="67"/>
      <c r="E59" s="72" t="s">
        <v>742</v>
      </c>
      <c r="F59" s="75">
        <f t="shared" si="1"/>
        <v>9162</v>
      </c>
      <c r="G59" s="75">
        <f>G60+G61+G62</f>
        <v>9162</v>
      </c>
      <c r="H59" s="75"/>
    </row>
    <row r="60" spans="1:8" ht="15" customHeight="1">
      <c r="A60" s="67"/>
      <c r="B60" s="67"/>
      <c r="C60" s="67"/>
      <c r="D60" s="67"/>
      <c r="E60" s="77" t="s">
        <v>779</v>
      </c>
      <c r="F60" s="64">
        <f t="shared" si="1"/>
        <v>7512</v>
      </c>
      <c r="G60" s="82">
        <v>7512</v>
      </c>
      <c r="H60" s="64"/>
    </row>
    <row r="61" spans="1:8" ht="15" customHeight="1">
      <c r="A61" s="67"/>
      <c r="B61" s="67"/>
      <c r="C61" s="67"/>
      <c r="D61" s="67"/>
      <c r="E61" s="77" t="s">
        <v>780</v>
      </c>
      <c r="F61" s="64">
        <f t="shared" si="1"/>
        <v>150</v>
      </c>
      <c r="G61" s="82">
        <v>150</v>
      </c>
      <c r="H61" s="64"/>
    </row>
    <row r="62" spans="1:8" ht="15" customHeight="1">
      <c r="A62" s="67"/>
      <c r="B62" s="67"/>
      <c r="C62" s="67"/>
      <c r="D62" s="67"/>
      <c r="E62" s="77" t="s">
        <v>754</v>
      </c>
      <c r="F62" s="64">
        <f t="shared" si="1"/>
        <v>1500</v>
      </c>
      <c r="G62" s="82">
        <v>1500</v>
      </c>
      <c r="H62" s="64"/>
    </row>
    <row r="63" spans="1:8" ht="15" customHeight="1">
      <c r="A63" s="67">
        <v>2140</v>
      </c>
      <c r="B63" s="73" t="s">
        <v>736</v>
      </c>
      <c r="C63" s="73">
        <v>4</v>
      </c>
      <c r="D63" s="73">
        <v>0</v>
      </c>
      <c r="E63" s="80" t="s">
        <v>781</v>
      </c>
      <c r="F63" s="64">
        <f t="shared" si="1"/>
        <v>0</v>
      </c>
      <c r="G63" s="64"/>
      <c r="H63" s="64"/>
    </row>
    <row r="64" spans="1:8" s="71" customFormat="1" ht="15" customHeight="1">
      <c r="A64" s="67"/>
      <c r="B64" s="73"/>
      <c r="C64" s="73"/>
      <c r="D64" s="73"/>
      <c r="E64" s="69" t="s">
        <v>740</v>
      </c>
      <c r="F64" s="64">
        <f t="shared" si="1"/>
        <v>0</v>
      </c>
      <c r="G64" s="74"/>
      <c r="H64" s="74"/>
    </row>
    <row r="65" spans="1:8" ht="15" customHeight="1">
      <c r="A65" s="67">
        <v>2141</v>
      </c>
      <c r="B65" s="67" t="s">
        <v>736</v>
      </c>
      <c r="C65" s="67">
        <v>4</v>
      </c>
      <c r="D65" s="67">
        <v>1</v>
      </c>
      <c r="E65" s="69" t="s">
        <v>782</v>
      </c>
      <c r="F65" s="64">
        <f t="shared" si="1"/>
        <v>0</v>
      </c>
      <c r="G65" s="64"/>
      <c r="H65" s="64"/>
    </row>
    <row r="66" spans="1:8" ht="24" customHeight="1">
      <c r="A66" s="67"/>
      <c r="B66" s="67"/>
      <c r="C66" s="67"/>
      <c r="D66" s="67"/>
      <c r="E66" s="69" t="s">
        <v>742</v>
      </c>
      <c r="F66" s="64">
        <f t="shared" si="1"/>
        <v>0</v>
      </c>
      <c r="G66" s="64"/>
      <c r="H66" s="64"/>
    </row>
    <row r="67" spans="1:8" ht="15" customHeight="1">
      <c r="A67" s="67">
        <v>2150</v>
      </c>
      <c r="B67" s="73" t="s">
        <v>736</v>
      </c>
      <c r="C67" s="73">
        <v>5</v>
      </c>
      <c r="D67" s="73">
        <v>0</v>
      </c>
      <c r="E67" s="80" t="s">
        <v>783</v>
      </c>
      <c r="F67" s="64">
        <f t="shared" si="1"/>
        <v>0</v>
      </c>
      <c r="G67" s="64"/>
      <c r="H67" s="64"/>
    </row>
    <row r="68" spans="1:8" s="71" customFormat="1" ht="15" customHeight="1">
      <c r="A68" s="67"/>
      <c r="B68" s="73"/>
      <c r="C68" s="73"/>
      <c r="D68" s="73"/>
      <c r="E68" s="69" t="s">
        <v>740</v>
      </c>
      <c r="F68" s="64"/>
      <c r="G68" s="74"/>
      <c r="H68" s="74"/>
    </row>
    <row r="69" spans="1:8" ht="25.5" customHeight="1">
      <c r="A69" s="67">
        <v>2151</v>
      </c>
      <c r="B69" s="67" t="s">
        <v>736</v>
      </c>
      <c r="C69" s="67">
        <v>5</v>
      </c>
      <c r="D69" s="67">
        <v>1</v>
      </c>
      <c r="E69" s="69" t="s">
        <v>784</v>
      </c>
      <c r="F69" s="64">
        <f>G69+H69</f>
        <v>0</v>
      </c>
      <c r="G69" s="64"/>
      <c r="H69" s="64"/>
    </row>
    <row r="70" spans="1:8" ht="15" customHeight="1">
      <c r="A70" s="67"/>
      <c r="B70" s="67"/>
      <c r="C70" s="67"/>
      <c r="D70" s="67"/>
      <c r="E70" s="69" t="s">
        <v>742</v>
      </c>
      <c r="F70" s="64">
        <f>G70+H70</f>
        <v>0</v>
      </c>
      <c r="G70" s="64"/>
      <c r="H70" s="64"/>
    </row>
    <row r="71" spans="1:8" ht="15" customHeight="1">
      <c r="A71" s="67">
        <v>2160</v>
      </c>
      <c r="B71" s="73" t="s">
        <v>736</v>
      </c>
      <c r="C71" s="73">
        <v>6</v>
      </c>
      <c r="D71" s="73">
        <v>0</v>
      </c>
      <c r="E71" s="80" t="s">
        <v>785</v>
      </c>
      <c r="F71" s="83">
        <f>G71+H71</f>
        <v>174269.1</v>
      </c>
      <c r="G71" s="83">
        <f>G73</f>
        <v>103750.8</v>
      </c>
      <c r="H71" s="83">
        <f>H73</f>
        <v>70518.3</v>
      </c>
    </row>
    <row r="72" spans="1:8" s="71" customFormat="1" ht="15" customHeight="1">
      <c r="A72" s="67"/>
      <c r="B72" s="73"/>
      <c r="C72" s="73"/>
      <c r="D72" s="73"/>
      <c r="E72" s="69" t="s">
        <v>740</v>
      </c>
      <c r="F72" s="64"/>
      <c r="G72" s="74"/>
      <c r="H72" s="74"/>
    </row>
    <row r="73" spans="1:8" ht="27" customHeight="1">
      <c r="A73" s="67">
        <v>2161</v>
      </c>
      <c r="B73" s="67" t="s">
        <v>736</v>
      </c>
      <c r="C73" s="67">
        <v>6</v>
      </c>
      <c r="D73" s="67">
        <v>1</v>
      </c>
      <c r="E73" s="69" t="s">
        <v>786</v>
      </c>
      <c r="F73" s="64">
        <f t="shared" ref="F73:F89" si="2">G73+H73</f>
        <v>174269.1</v>
      </c>
      <c r="G73" s="64">
        <f>G74</f>
        <v>103750.8</v>
      </c>
      <c r="H73" s="64">
        <f>H74</f>
        <v>70518.3</v>
      </c>
    </row>
    <row r="74" spans="1:8" ht="24" customHeight="1">
      <c r="A74" s="67"/>
      <c r="B74" s="67"/>
      <c r="C74" s="67"/>
      <c r="D74" s="67"/>
      <c r="E74" s="69" t="s">
        <v>742</v>
      </c>
      <c r="F74" s="64">
        <f>G74+H74</f>
        <v>174269.1</v>
      </c>
      <c r="G74" s="82">
        <f>G77+G78+G79+G80+G81+G82+G84+G85+G86+G83+G76+G75</f>
        <v>103750.8</v>
      </c>
      <c r="H74" s="82">
        <f>SUM(H77:H88)</f>
        <v>70518.3</v>
      </c>
    </row>
    <row r="75" spans="1:8" s="106" customFormat="1">
      <c r="A75" s="101"/>
      <c r="B75" s="101"/>
      <c r="C75" s="101"/>
      <c r="D75" s="101"/>
      <c r="E75" s="102" t="s">
        <v>749</v>
      </c>
      <c r="F75" s="103">
        <f>G75+H75</f>
        <v>1000</v>
      </c>
      <c r="G75" s="104">
        <v>1000</v>
      </c>
      <c r="H75" s="105"/>
    </row>
    <row r="76" spans="1:8" ht="15" customHeight="1">
      <c r="A76" s="67"/>
      <c r="B76" s="67"/>
      <c r="C76" s="67"/>
      <c r="D76" s="67"/>
      <c r="E76" s="77" t="s">
        <v>750</v>
      </c>
      <c r="F76" s="64">
        <f t="shared" si="2"/>
        <v>5000</v>
      </c>
      <c r="G76" s="82">
        <v>5000</v>
      </c>
      <c r="H76" s="82"/>
    </row>
    <row r="77" spans="1:8" ht="15" customHeight="1">
      <c r="A77" s="67"/>
      <c r="B77" s="67"/>
      <c r="C77" s="67"/>
      <c r="D77" s="67"/>
      <c r="E77" s="77" t="s">
        <v>787</v>
      </c>
      <c r="F77" s="64">
        <f t="shared" si="2"/>
        <v>3715.8</v>
      </c>
      <c r="G77" s="64">
        <v>3715.8</v>
      </c>
      <c r="H77" s="64"/>
    </row>
    <row r="78" spans="1:8" ht="15" customHeight="1">
      <c r="A78" s="67"/>
      <c r="B78" s="67"/>
      <c r="C78" s="67"/>
      <c r="D78" s="67"/>
      <c r="E78" s="84" t="s">
        <v>788</v>
      </c>
      <c r="F78" s="64">
        <f t="shared" si="2"/>
        <v>2000</v>
      </c>
      <c r="G78" s="82">
        <v>2000</v>
      </c>
      <c r="H78" s="64"/>
    </row>
    <row r="79" spans="1:8" ht="15" customHeight="1">
      <c r="A79" s="67"/>
      <c r="B79" s="67"/>
      <c r="C79" s="67"/>
      <c r="D79" s="67"/>
      <c r="E79" s="85" t="s">
        <v>789</v>
      </c>
      <c r="F79" s="64">
        <f t="shared" si="2"/>
        <v>10335</v>
      </c>
      <c r="G79" s="64">
        <v>10335</v>
      </c>
      <c r="H79" s="64"/>
    </row>
    <row r="80" spans="1:8" ht="15" customHeight="1">
      <c r="A80" s="67"/>
      <c r="B80" s="67"/>
      <c r="C80" s="67"/>
      <c r="D80" s="67"/>
      <c r="E80" s="86" t="s">
        <v>790</v>
      </c>
      <c r="F80" s="64">
        <f t="shared" si="2"/>
        <v>10000</v>
      </c>
      <c r="G80" s="64">
        <v>10000</v>
      </c>
      <c r="H80" s="64"/>
    </row>
    <row r="81" spans="1:8" ht="15" customHeight="1">
      <c r="A81" s="67"/>
      <c r="B81" s="67"/>
      <c r="C81" s="67"/>
      <c r="D81" s="67"/>
      <c r="E81" s="77" t="s">
        <v>791</v>
      </c>
      <c r="F81" s="64">
        <f t="shared" si="2"/>
        <v>300</v>
      </c>
      <c r="G81" s="64">
        <v>300</v>
      </c>
      <c r="H81" s="64"/>
    </row>
    <row r="82" spans="1:8" ht="15" customHeight="1">
      <c r="A82" s="67"/>
      <c r="B82" s="67"/>
      <c r="C82" s="67"/>
      <c r="D82" s="67"/>
      <c r="E82" s="77" t="s">
        <v>792</v>
      </c>
      <c r="F82" s="64">
        <f t="shared" si="2"/>
        <v>7400</v>
      </c>
      <c r="G82" s="64">
        <v>7400</v>
      </c>
      <c r="H82" s="64"/>
    </row>
    <row r="83" spans="1:8" ht="15" customHeight="1">
      <c r="A83" s="67"/>
      <c r="B83" s="67"/>
      <c r="C83" s="67"/>
      <c r="D83" s="67"/>
      <c r="E83" s="77" t="s">
        <v>793</v>
      </c>
      <c r="F83" s="64">
        <f t="shared" si="2"/>
        <v>10000</v>
      </c>
      <c r="G83" s="64">
        <v>10000</v>
      </c>
      <c r="H83" s="64"/>
    </row>
    <row r="84" spans="1:8" ht="15" customHeight="1">
      <c r="A84" s="67"/>
      <c r="B84" s="67"/>
      <c r="C84" s="67"/>
      <c r="D84" s="67"/>
      <c r="E84" s="77" t="s">
        <v>794</v>
      </c>
      <c r="F84" s="64">
        <f t="shared" si="2"/>
        <v>20000</v>
      </c>
      <c r="G84" s="64">
        <v>20000</v>
      </c>
      <c r="H84" s="64"/>
    </row>
    <row r="85" spans="1:8" ht="15" customHeight="1">
      <c r="A85" s="67"/>
      <c r="B85" s="67"/>
      <c r="C85" s="67"/>
      <c r="D85" s="67"/>
      <c r="E85" s="86" t="s">
        <v>795</v>
      </c>
      <c r="F85" s="64">
        <f t="shared" si="2"/>
        <v>29000</v>
      </c>
      <c r="G85" s="64">
        <v>29000</v>
      </c>
      <c r="H85" s="64"/>
    </row>
    <row r="86" spans="1:8" ht="15" customHeight="1">
      <c r="A86" s="67"/>
      <c r="B86" s="67"/>
      <c r="C86" s="67"/>
      <c r="D86" s="67"/>
      <c r="E86" s="77" t="s">
        <v>796</v>
      </c>
      <c r="F86" s="64">
        <f t="shared" si="2"/>
        <v>5000</v>
      </c>
      <c r="G86" s="64">
        <v>5000</v>
      </c>
      <c r="H86" s="64"/>
    </row>
    <row r="87" spans="1:8" ht="15" customHeight="1">
      <c r="A87" s="67"/>
      <c r="B87" s="67"/>
      <c r="C87" s="67"/>
      <c r="D87" s="67"/>
      <c r="E87" s="77" t="s">
        <v>768</v>
      </c>
      <c r="F87" s="75">
        <f t="shared" si="2"/>
        <v>10518.3</v>
      </c>
      <c r="G87" s="76"/>
      <c r="H87" s="64">
        <v>10518.3</v>
      </c>
    </row>
    <row r="88" spans="1:8" ht="15" customHeight="1">
      <c r="A88" s="67"/>
      <c r="B88" s="67"/>
      <c r="C88" s="67"/>
      <c r="D88" s="67"/>
      <c r="E88" s="87" t="s">
        <v>797</v>
      </c>
      <c r="F88" s="64">
        <f t="shared" si="2"/>
        <v>60000</v>
      </c>
      <c r="G88" s="64">
        <v>0</v>
      </c>
      <c r="H88" s="64">
        <v>60000</v>
      </c>
    </row>
    <row r="89" spans="1:8" ht="15" customHeight="1">
      <c r="A89" s="67">
        <v>2170</v>
      </c>
      <c r="B89" s="73" t="s">
        <v>736</v>
      </c>
      <c r="C89" s="73">
        <v>7</v>
      </c>
      <c r="D89" s="73">
        <v>0</v>
      </c>
      <c r="E89" s="80" t="s">
        <v>798</v>
      </c>
      <c r="F89" s="64">
        <f t="shared" si="2"/>
        <v>0</v>
      </c>
      <c r="G89" s="64"/>
      <c r="H89" s="64"/>
    </row>
    <row r="90" spans="1:8" s="71" customFormat="1" ht="15" customHeight="1">
      <c r="A90" s="67"/>
      <c r="B90" s="73"/>
      <c r="C90" s="73"/>
      <c r="D90" s="73"/>
      <c r="E90" s="69" t="s">
        <v>740</v>
      </c>
      <c r="F90" s="64"/>
      <c r="G90" s="74"/>
      <c r="H90" s="74"/>
    </row>
    <row r="91" spans="1:8" ht="15" customHeight="1">
      <c r="A91" s="67">
        <v>2171</v>
      </c>
      <c r="B91" s="67" t="s">
        <v>736</v>
      </c>
      <c r="C91" s="67">
        <v>7</v>
      </c>
      <c r="D91" s="67">
        <v>1</v>
      </c>
      <c r="E91" s="69" t="s">
        <v>798</v>
      </c>
      <c r="F91" s="64">
        <f>G91+H91</f>
        <v>0</v>
      </c>
      <c r="G91" s="64"/>
      <c r="H91" s="64"/>
    </row>
    <row r="92" spans="1:8" ht="15" customHeight="1">
      <c r="A92" s="67"/>
      <c r="B92" s="67"/>
      <c r="C92" s="67"/>
      <c r="D92" s="67"/>
      <c r="E92" s="69" t="s">
        <v>742</v>
      </c>
      <c r="F92" s="64">
        <f>G92+H92</f>
        <v>0</v>
      </c>
      <c r="G92" s="64"/>
      <c r="H92" s="64"/>
    </row>
    <row r="93" spans="1:8" ht="15" customHeight="1">
      <c r="A93" s="67">
        <v>2180</v>
      </c>
      <c r="B93" s="73" t="s">
        <v>736</v>
      </c>
      <c r="C93" s="73">
        <v>8</v>
      </c>
      <c r="D93" s="73">
        <v>0</v>
      </c>
      <c r="E93" s="80" t="s">
        <v>799</v>
      </c>
      <c r="F93" s="64">
        <f>G93+H93</f>
        <v>0</v>
      </c>
      <c r="G93" s="64"/>
      <c r="H93" s="64"/>
    </row>
    <row r="94" spans="1:8" s="71" customFormat="1" ht="15" customHeight="1">
      <c r="A94" s="67"/>
      <c r="B94" s="73"/>
      <c r="C94" s="73"/>
      <c r="D94" s="73"/>
      <c r="E94" s="69" t="s">
        <v>740</v>
      </c>
      <c r="F94" s="64"/>
      <c r="G94" s="74"/>
      <c r="H94" s="74"/>
    </row>
    <row r="95" spans="1:8" ht="15" customHeight="1">
      <c r="A95" s="67">
        <v>2181</v>
      </c>
      <c r="B95" s="67" t="s">
        <v>736</v>
      </c>
      <c r="C95" s="67">
        <v>8</v>
      </c>
      <c r="D95" s="67">
        <v>1</v>
      </c>
      <c r="E95" s="69" t="s">
        <v>799</v>
      </c>
      <c r="F95" s="64">
        <f>G95+H95</f>
        <v>0</v>
      </c>
      <c r="G95" s="64"/>
      <c r="H95" s="64"/>
    </row>
    <row r="96" spans="1:8" ht="15" customHeight="1">
      <c r="A96" s="67"/>
      <c r="B96" s="67"/>
      <c r="C96" s="67"/>
      <c r="D96" s="67"/>
      <c r="E96" s="69" t="s">
        <v>740</v>
      </c>
      <c r="F96" s="64"/>
      <c r="G96" s="64"/>
      <c r="H96" s="64"/>
    </row>
    <row r="97" spans="1:8" ht="15" customHeight="1">
      <c r="A97" s="67">
        <v>2182</v>
      </c>
      <c r="B97" s="67" t="s">
        <v>736</v>
      </c>
      <c r="C97" s="67">
        <v>8</v>
      </c>
      <c r="D97" s="67">
        <v>1</v>
      </c>
      <c r="E97" s="69" t="s">
        <v>800</v>
      </c>
      <c r="F97" s="64">
        <f>G97+H97</f>
        <v>0</v>
      </c>
      <c r="G97" s="64"/>
      <c r="H97" s="64"/>
    </row>
    <row r="98" spans="1:8" ht="15" customHeight="1">
      <c r="A98" s="67">
        <v>2183</v>
      </c>
      <c r="B98" s="67" t="s">
        <v>736</v>
      </c>
      <c r="C98" s="67">
        <v>8</v>
      </c>
      <c r="D98" s="67">
        <v>1</v>
      </c>
      <c r="E98" s="69" t="s">
        <v>801</v>
      </c>
      <c r="F98" s="64">
        <f>G98+H98</f>
        <v>0</v>
      </c>
      <c r="G98" s="64"/>
      <c r="H98" s="64"/>
    </row>
    <row r="99" spans="1:8" ht="15" customHeight="1">
      <c r="A99" s="67">
        <v>2184</v>
      </c>
      <c r="B99" s="67" t="s">
        <v>736</v>
      </c>
      <c r="C99" s="67">
        <v>8</v>
      </c>
      <c r="D99" s="67">
        <v>1</v>
      </c>
      <c r="E99" s="69" t="s">
        <v>802</v>
      </c>
      <c r="F99" s="64">
        <f>G99+H99</f>
        <v>0</v>
      </c>
      <c r="G99" s="64"/>
      <c r="H99" s="64"/>
    </row>
    <row r="100" spans="1:8" ht="15" customHeight="1">
      <c r="A100" s="67"/>
      <c r="B100" s="67"/>
      <c r="C100" s="67"/>
      <c r="D100" s="67"/>
      <c r="E100" s="69" t="s">
        <v>742</v>
      </c>
      <c r="F100" s="64">
        <f>G100+H100</f>
        <v>0</v>
      </c>
      <c r="G100" s="64"/>
      <c r="H100" s="64"/>
    </row>
    <row r="101" spans="1:8" s="66" customFormat="1" ht="24.75" customHeight="1">
      <c r="A101" s="67">
        <v>2200</v>
      </c>
      <c r="B101" s="73" t="s">
        <v>803</v>
      </c>
      <c r="C101" s="73">
        <v>0</v>
      </c>
      <c r="D101" s="73">
        <v>0</v>
      </c>
      <c r="E101" s="88" t="s">
        <v>804</v>
      </c>
      <c r="F101" s="64">
        <f>G101+H101</f>
        <v>2500</v>
      </c>
      <c r="G101" s="64">
        <f>G103+G111+G115+G119+G123</f>
        <v>2500</v>
      </c>
      <c r="H101" s="64">
        <f>H103+H111+H115+H119+H123</f>
        <v>0</v>
      </c>
    </row>
    <row r="102" spans="1:8" ht="15" customHeight="1">
      <c r="A102" s="67"/>
      <c r="B102" s="73"/>
      <c r="C102" s="73"/>
      <c r="D102" s="73"/>
      <c r="E102" s="69" t="s">
        <v>738</v>
      </c>
      <c r="F102" s="64"/>
      <c r="G102" s="64"/>
      <c r="H102" s="64"/>
    </row>
    <row r="103" spans="1:8" ht="15" customHeight="1">
      <c r="A103" s="67">
        <v>2210</v>
      </c>
      <c r="B103" s="73" t="s">
        <v>803</v>
      </c>
      <c r="C103" s="67">
        <v>1</v>
      </c>
      <c r="D103" s="67">
        <v>0</v>
      </c>
      <c r="E103" s="80" t="s">
        <v>805</v>
      </c>
      <c r="F103" s="64">
        <f>G103+H103</f>
        <v>2500</v>
      </c>
      <c r="G103" s="64">
        <f>G105</f>
        <v>2500</v>
      </c>
      <c r="H103" s="64">
        <f>H105</f>
        <v>0</v>
      </c>
    </row>
    <row r="104" spans="1:8" s="71" customFormat="1" ht="15" customHeight="1">
      <c r="A104" s="67"/>
      <c r="B104" s="73"/>
      <c r="C104" s="73"/>
      <c r="D104" s="73"/>
      <c r="E104" s="69" t="s">
        <v>740</v>
      </c>
      <c r="F104" s="64"/>
      <c r="G104" s="74"/>
      <c r="H104" s="74"/>
    </row>
    <row r="105" spans="1:8" ht="15" customHeight="1">
      <c r="A105" s="67">
        <v>2211</v>
      </c>
      <c r="B105" s="67" t="s">
        <v>803</v>
      </c>
      <c r="C105" s="67">
        <v>1</v>
      </c>
      <c r="D105" s="67">
        <v>1</v>
      </c>
      <c r="E105" s="69" t="s">
        <v>806</v>
      </c>
      <c r="F105" s="64">
        <f t="shared" ref="F105:F111" si="3">G105+H105</f>
        <v>2500</v>
      </c>
      <c r="G105" s="64">
        <f>G106</f>
        <v>2500</v>
      </c>
      <c r="H105" s="64">
        <f>H106</f>
        <v>0</v>
      </c>
    </row>
    <row r="106" spans="1:8" ht="23.25" customHeight="1">
      <c r="A106" s="67"/>
      <c r="B106" s="67"/>
      <c r="C106" s="67"/>
      <c r="D106" s="67"/>
      <c r="E106" s="69" t="s">
        <v>742</v>
      </c>
      <c r="F106" s="64">
        <f t="shared" si="3"/>
        <v>2500</v>
      </c>
      <c r="G106" s="64">
        <f>G108+G109+G107+G110</f>
        <v>2500</v>
      </c>
      <c r="H106" s="64">
        <f>H110</f>
        <v>0</v>
      </c>
    </row>
    <row r="107" spans="1:8" ht="15" customHeight="1">
      <c r="A107" s="67"/>
      <c r="B107" s="67"/>
      <c r="C107" s="67"/>
      <c r="D107" s="67"/>
      <c r="E107" s="85" t="s">
        <v>789</v>
      </c>
      <c r="F107" s="64">
        <f t="shared" si="3"/>
        <v>150</v>
      </c>
      <c r="G107" s="64">
        <v>150</v>
      </c>
      <c r="H107" s="64"/>
    </row>
    <row r="108" spans="1:8" ht="15" customHeight="1">
      <c r="A108" s="67"/>
      <c r="B108" s="67"/>
      <c r="C108" s="67"/>
      <c r="D108" s="67"/>
      <c r="E108" s="86" t="s">
        <v>790</v>
      </c>
      <c r="F108" s="64">
        <f t="shared" si="3"/>
        <v>1000</v>
      </c>
      <c r="G108" s="64">
        <v>1000</v>
      </c>
      <c r="H108" s="64"/>
    </row>
    <row r="109" spans="1:8" ht="15" customHeight="1">
      <c r="A109" s="67"/>
      <c r="B109" s="67"/>
      <c r="C109" s="67"/>
      <c r="D109" s="67"/>
      <c r="E109" s="77" t="s">
        <v>761</v>
      </c>
      <c r="F109" s="64">
        <f t="shared" si="3"/>
        <v>1000</v>
      </c>
      <c r="G109" s="64">
        <v>1000</v>
      </c>
      <c r="H109" s="64"/>
    </row>
    <row r="110" spans="1:8" ht="15" customHeight="1">
      <c r="A110" s="67"/>
      <c r="B110" s="67"/>
      <c r="C110" s="67"/>
      <c r="D110" s="67"/>
      <c r="E110" s="77" t="s">
        <v>807</v>
      </c>
      <c r="F110" s="64">
        <f t="shared" si="3"/>
        <v>350</v>
      </c>
      <c r="G110" s="64">
        <v>350</v>
      </c>
      <c r="H110" s="64"/>
    </row>
    <row r="111" spans="1:8" ht="15" customHeight="1">
      <c r="A111" s="67">
        <v>2220</v>
      </c>
      <c r="B111" s="73" t="s">
        <v>803</v>
      </c>
      <c r="C111" s="73">
        <v>2</v>
      </c>
      <c r="D111" s="73">
        <v>0</v>
      </c>
      <c r="E111" s="80" t="s">
        <v>808</v>
      </c>
      <c r="F111" s="64">
        <f t="shared" si="3"/>
        <v>0</v>
      </c>
      <c r="G111" s="64">
        <f>G113</f>
        <v>0</v>
      </c>
      <c r="H111" s="64"/>
    </row>
    <row r="112" spans="1:8" s="71" customFormat="1" ht="15" customHeight="1">
      <c r="A112" s="67"/>
      <c r="B112" s="73"/>
      <c r="C112" s="73"/>
      <c r="D112" s="73"/>
      <c r="E112" s="69" t="s">
        <v>740</v>
      </c>
      <c r="F112" s="64"/>
      <c r="G112" s="74"/>
      <c r="H112" s="74"/>
    </row>
    <row r="113" spans="1:8" ht="15" customHeight="1">
      <c r="A113" s="67">
        <v>2221</v>
      </c>
      <c r="B113" s="67" t="s">
        <v>803</v>
      </c>
      <c r="C113" s="67">
        <v>2</v>
      </c>
      <c r="D113" s="67">
        <v>1</v>
      </c>
      <c r="E113" s="69" t="s">
        <v>809</v>
      </c>
      <c r="F113" s="64">
        <f>G113+H113</f>
        <v>0</v>
      </c>
      <c r="G113" s="64">
        <f>G114</f>
        <v>0</v>
      </c>
      <c r="H113" s="64"/>
    </row>
    <row r="114" spans="1:8" ht="23.25" customHeight="1">
      <c r="A114" s="67"/>
      <c r="B114" s="67"/>
      <c r="C114" s="67"/>
      <c r="D114" s="67"/>
      <c r="E114" s="69" t="s">
        <v>742</v>
      </c>
      <c r="F114" s="64">
        <f>G114+H114</f>
        <v>0</v>
      </c>
      <c r="G114" s="64">
        <v>0</v>
      </c>
      <c r="H114" s="64"/>
    </row>
    <row r="115" spans="1:8" ht="15" customHeight="1">
      <c r="A115" s="67">
        <v>2230</v>
      </c>
      <c r="B115" s="73" t="s">
        <v>803</v>
      </c>
      <c r="C115" s="67">
        <v>3</v>
      </c>
      <c r="D115" s="67">
        <v>0</v>
      </c>
      <c r="E115" s="80" t="s">
        <v>810</v>
      </c>
      <c r="F115" s="64">
        <f>G115+H115</f>
        <v>0</v>
      </c>
      <c r="G115" s="64"/>
      <c r="H115" s="64"/>
    </row>
    <row r="116" spans="1:8" s="71" customFormat="1" ht="15" customHeight="1">
      <c r="A116" s="67"/>
      <c r="B116" s="73"/>
      <c r="C116" s="73"/>
      <c r="D116" s="73"/>
      <c r="E116" s="69" t="s">
        <v>740</v>
      </c>
      <c r="F116" s="64"/>
      <c r="G116" s="74"/>
      <c r="H116" s="74"/>
    </row>
    <row r="117" spans="1:8" ht="15" customHeight="1">
      <c r="A117" s="67">
        <v>2231</v>
      </c>
      <c r="B117" s="67" t="s">
        <v>803</v>
      </c>
      <c r="C117" s="67">
        <v>3</v>
      </c>
      <c r="D117" s="67">
        <v>1</v>
      </c>
      <c r="E117" s="69" t="s">
        <v>811</v>
      </c>
      <c r="F117" s="64">
        <f>G117+H117</f>
        <v>0</v>
      </c>
      <c r="G117" s="64"/>
      <c r="H117" s="64"/>
    </row>
    <row r="118" spans="1:8" ht="15" customHeight="1">
      <c r="A118" s="67"/>
      <c r="B118" s="67"/>
      <c r="C118" s="67"/>
      <c r="D118" s="67"/>
      <c r="E118" s="69" t="s">
        <v>742</v>
      </c>
      <c r="F118" s="64">
        <f>G118+H118</f>
        <v>0</v>
      </c>
      <c r="G118" s="64"/>
      <c r="H118" s="64"/>
    </row>
    <row r="119" spans="1:8" ht="15" customHeight="1">
      <c r="A119" s="67">
        <v>2240</v>
      </c>
      <c r="B119" s="73" t="s">
        <v>803</v>
      </c>
      <c r="C119" s="73">
        <v>4</v>
      </c>
      <c r="D119" s="73">
        <v>0</v>
      </c>
      <c r="E119" s="80" t="s">
        <v>812</v>
      </c>
      <c r="F119" s="64">
        <f>G119+H119</f>
        <v>0</v>
      </c>
      <c r="G119" s="64"/>
      <c r="H119" s="64"/>
    </row>
    <row r="120" spans="1:8" s="71" customFormat="1" ht="15" customHeight="1">
      <c r="A120" s="67"/>
      <c r="B120" s="73"/>
      <c r="C120" s="73"/>
      <c r="D120" s="73"/>
      <c r="E120" s="69" t="s">
        <v>740</v>
      </c>
      <c r="F120" s="64"/>
      <c r="G120" s="74"/>
      <c r="H120" s="74"/>
    </row>
    <row r="121" spans="1:8" ht="15" customHeight="1">
      <c r="A121" s="67">
        <v>2241</v>
      </c>
      <c r="B121" s="67" t="s">
        <v>803</v>
      </c>
      <c r="C121" s="67">
        <v>4</v>
      </c>
      <c r="D121" s="67">
        <v>1</v>
      </c>
      <c r="E121" s="69" t="s">
        <v>812</v>
      </c>
      <c r="F121" s="64">
        <f>G121+H121</f>
        <v>0</v>
      </c>
      <c r="G121" s="64"/>
      <c r="H121" s="64"/>
    </row>
    <row r="122" spans="1:8" s="71" customFormat="1" ht="15" customHeight="1">
      <c r="A122" s="67"/>
      <c r="B122" s="73"/>
      <c r="C122" s="73"/>
      <c r="D122" s="73"/>
      <c r="E122" s="69" t="s">
        <v>740</v>
      </c>
      <c r="F122" s="64"/>
      <c r="G122" s="74"/>
      <c r="H122" s="74"/>
    </row>
    <row r="123" spans="1:8" ht="15" customHeight="1">
      <c r="A123" s="67">
        <v>2250</v>
      </c>
      <c r="B123" s="73" t="s">
        <v>803</v>
      </c>
      <c r="C123" s="73">
        <v>5</v>
      </c>
      <c r="D123" s="73">
        <v>0</v>
      </c>
      <c r="E123" s="80" t="s">
        <v>813</v>
      </c>
      <c r="F123" s="64">
        <f>G123+H123</f>
        <v>0</v>
      </c>
      <c r="G123" s="64"/>
      <c r="H123" s="64"/>
    </row>
    <row r="124" spans="1:8" s="71" customFormat="1" ht="15" customHeight="1">
      <c r="A124" s="67"/>
      <c r="B124" s="73"/>
      <c r="C124" s="73"/>
      <c r="D124" s="73"/>
      <c r="E124" s="69" t="s">
        <v>740</v>
      </c>
      <c r="F124" s="64"/>
      <c r="G124" s="74"/>
      <c r="H124" s="74"/>
    </row>
    <row r="125" spans="1:8" ht="15" customHeight="1">
      <c r="A125" s="67">
        <v>2251</v>
      </c>
      <c r="B125" s="67" t="s">
        <v>803</v>
      </c>
      <c r="C125" s="67">
        <v>5</v>
      </c>
      <c r="D125" s="67">
        <v>1</v>
      </c>
      <c r="E125" s="69" t="s">
        <v>813</v>
      </c>
      <c r="F125" s="64">
        <f>G125+H125</f>
        <v>0</v>
      </c>
      <c r="G125" s="64"/>
      <c r="H125" s="64"/>
    </row>
    <row r="126" spans="1:8" ht="15" customHeight="1">
      <c r="A126" s="67"/>
      <c r="B126" s="67"/>
      <c r="C126" s="67"/>
      <c r="D126" s="67"/>
      <c r="E126" s="69" t="s">
        <v>742</v>
      </c>
      <c r="F126" s="64">
        <f>G126+H126</f>
        <v>0</v>
      </c>
      <c r="G126" s="64"/>
      <c r="H126" s="64"/>
    </row>
    <row r="127" spans="1:8" s="66" customFormat="1" ht="15" customHeight="1">
      <c r="A127" s="67">
        <v>2300</v>
      </c>
      <c r="B127" s="73" t="s">
        <v>814</v>
      </c>
      <c r="C127" s="73">
        <v>0</v>
      </c>
      <c r="D127" s="73">
        <v>0</v>
      </c>
      <c r="E127" s="89" t="s">
        <v>815</v>
      </c>
      <c r="F127" s="64">
        <f>G127+H127</f>
        <v>0</v>
      </c>
      <c r="G127" s="64">
        <f>G129+G137+G141+G147+G151+G155+G159</f>
        <v>0</v>
      </c>
      <c r="H127" s="64">
        <f>H129+H137+H141+H147+H151+H155+H159</f>
        <v>0</v>
      </c>
    </row>
    <row r="128" spans="1:8" ht="15" customHeight="1">
      <c r="A128" s="67"/>
      <c r="B128" s="73"/>
      <c r="C128" s="73"/>
      <c r="D128" s="73"/>
      <c r="E128" s="69" t="s">
        <v>738</v>
      </c>
      <c r="F128" s="64"/>
      <c r="G128" s="64"/>
      <c r="H128" s="64"/>
    </row>
    <row r="129" spans="1:8" ht="15" customHeight="1">
      <c r="A129" s="67">
        <v>2310</v>
      </c>
      <c r="B129" s="73" t="s">
        <v>814</v>
      </c>
      <c r="C129" s="73">
        <v>1</v>
      </c>
      <c r="D129" s="73">
        <v>0</v>
      </c>
      <c r="E129" s="80" t="s">
        <v>816</v>
      </c>
      <c r="F129" s="64">
        <f>G129+H129</f>
        <v>0</v>
      </c>
      <c r="G129" s="64"/>
      <c r="H129" s="64"/>
    </row>
    <row r="130" spans="1:8" s="71" customFormat="1" ht="15" customHeight="1">
      <c r="A130" s="67"/>
      <c r="B130" s="73"/>
      <c r="C130" s="73"/>
      <c r="D130" s="73"/>
      <c r="E130" s="69" t="s">
        <v>740</v>
      </c>
      <c r="F130" s="64"/>
      <c r="G130" s="74"/>
      <c r="H130" s="74"/>
    </row>
    <row r="131" spans="1:8" ht="15" customHeight="1">
      <c r="A131" s="67">
        <v>2311</v>
      </c>
      <c r="B131" s="67" t="s">
        <v>814</v>
      </c>
      <c r="C131" s="67">
        <v>1</v>
      </c>
      <c r="D131" s="67">
        <v>1</v>
      </c>
      <c r="E131" s="69" t="s">
        <v>817</v>
      </c>
      <c r="F131" s="64">
        <f t="shared" ref="F131:F137" si="4">G131+H131</f>
        <v>0</v>
      </c>
      <c r="G131" s="64"/>
      <c r="H131" s="64"/>
    </row>
    <row r="132" spans="1:8" ht="15" customHeight="1">
      <c r="A132" s="67"/>
      <c r="B132" s="67"/>
      <c r="C132" s="67"/>
      <c r="D132" s="67"/>
      <c r="E132" s="69" t="s">
        <v>742</v>
      </c>
      <c r="F132" s="64">
        <f t="shared" si="4"/>
        <v>0</v>
      </c>
      <c r="G132" s="64"/>
      <c r="H132" s="64"/>
    </row>
    <row r="133" spans="1:8" ht="15" customHeight="1">
      <c r="A133" s="67">
        <v>2312</v>
      </c>
      <c r="B133" s="67" t="s">
        <v>814</v>
      </c>
      <c r="C133" s="67">
        <v>1</v>
      </c>
      <c r="D133" s="67">
        <v>2</v>
      </c>
      <c r="E133" s="69" t="s">
        <v>818</v>
      </c>
      <c r="F133" s="64">
        <f t="shared" si="4"/>
        <v>0</v>
      </c>
      <c r="G133" s="64"/>
      <c r="H133" s="64"/>
    </row>
    <row r="134" spans="1:8" ht="15" customHeight="1">
      <c r="A134" s="67"/>
      <c r="B134" s="67"/>
      <c r="C134" s="67"/>
      <c r="D134" s="67"/>
      <c r="E134" s="69" t="s">
        <v>742</v>
      </c>
      <c r="F134" s="64">
        <f t="shared" si="4"/>
        <v>0</v>
      </c>
      <c r="G134" s="64"/>
      <c r="H134" s="64"/>
    </row>
    <row r="135" spans="1:8" ht="15" customHeight="1">
      <c r="A135" s="67">
        <v>2313</v>
      </c>
      <c r="B135" s="67" t="s">
        <v>814</v>
      </c>
      <c r="C135" s="67">
        <v>1</v>
      </c>
      <c r="D135" s="67">
        <v>3</v>
      </c>
      <c r="E135" s="69" t="s">
        <v>819</v>
      </c>
      <c r="F135" s="64">
        <f t="shared" si="4"/>
        <v>0</v>
      </c>
      <c r="G135" s="64"/>
      <c r="H135" s="64"/>
    </row>
    <row r="136" spans="1:8" ht="15" customHeight="1">
      <c r="A136" s="67"/>
      <c r="B136" s="67"/>
      <c r="C136" s="67"/>
      <c r="D136" s="67"/>
      <c r="E136" s="69" t="s">
        <v>742</v>
      </c>
      <c r="F136" s="64">
        <f t="shared" si="4"/>
        <v>0</v>
      </c>
      <c r="G136" s="64"/>
      <c r="H136" s="64"/>
    </row>
    <row r="137" spans="1:8" ht="15" customHeight="1">
      <c r="A137" s="67">
        <v>2320</v>
      </c>
      <c r="B137" s="73" t="s">
        <v>814</v>
      </c>
      <c r="C137" s="73">
        <v>2</v>
      </c>
      <c r="D137" s="73">
        <v>0</v>
      </c>
      <c r="E137" s="80" t="s">
        <v>820</v>
      </c>
      <c r="F137" s="64">
        <f t="shared" si="4"/>
        <v>0</v>
      </c>
      <c r="G137" s="64"/>
      <c r="H137" s="64"/>
    </row>
    <row r="138" spans="1:8" s="71" customFormat="1" ht="15" customHeight="1">
      <c r="A138" s="67"/>
      <c r="B138" s="73"/>
      <c r="C138" s="73"/>
      <c r="D138" s="73"/>
      <c r="E138" s="69" t="s">
        <v>740</v>
      </c>
      <c r="F138" s="64"/>
      <c r="G138" s="74"/>
      <c r="H138" s="74"/>
    </row>
    <row r="139" spans="1:8" ht="15" customHeight="1">
      <c r="A139" s="67">
        <v>2321</v>
      </c>
      <c r="B139" s="67" t="s">
        <v>814</v>
      </c>
      <c r="C139" s="67">
        <v>2</v>
      </c>
      <c r="D139" s="67">
        <v>1</v>
      </c>
      <c r="E139" s="69" t="s">
        <v>821</v>
      </c>
      <c r="F139" s="64">
        <f>G139+H139</f>
        <v>0</v>
      </c>
      <c r="G139" s="64"/>
      <c r="H139" s="64"/>
    </row>
    <row r="140" spans="1:8" ht="15" customHeight="1">
      <c r="A140" s="67"/>
      <c r="B140" s="67"/>
      <c r="C140" s="67"/>
      <c r="D140" s="67"/>
      <c r="E140" s="69" t="s">
        <v>742</v>
      </c>
      <c r="F140" s="64">
        <f>G140+H140</f>
        <v>0</v>
      </c>
      <c r="G140" s="64"/>
      <c r="H140" s="64"/>
    </row>
    <row r="141" spans="1:8" ht="15" customHeight="1">
      <c r="A141" s="67">
        <v>2330</v>
      </c>
      <c r="B141" s="73" t="s">
        <v>814</v>
      </c>
      <c r="C141" s="73">
        <v>3</v>
      </c>
      <c r="D141" s="73">
        <v>0</v>
      </c>
      <c r="E141" s="80" t="s">
        <v>822</v>
      </c>
      <c r="F141" s="64">
        <f>G141+H141</f>
        <v>0</v>
      </c>
      <c r="G141" s="64"/>
      <c r="H141" s="64"/>
    </row>
    <row r="142" spans="1:8" s="71" customFormat="1" ht="15" customHeight="1">
      <c r="A142" s="67"/>
      <c r="B142" s="73"/>
      <c r="C142" s="73"/>
      <c r="D142" s="73"/>
      <c r="E142" s="69" t="s">
        <v>740</v>
      </c>
      <c r="F142" s="64"/>
      <c r="G142" s="74"/>
      <c r="H142" s="74"/>
    </row>
    <row r="143" spans="1:8" ht="15" customHeight="1">
      <c r="A143" s="67">
        <v>2331</v>
      </c>
      <c r="B143" s="67" t="s">
        <v>814</v>
      </c>
      <c r="C143" s="67">
        <v>3</v>
      </c>
      <c r="D143" s="67">
        <v>1</v>
      </c>
      <c r="E143" s="69" t="s">
        <v>823</v>
      </c>
      <c r="F143" s="64">
        <f>G143+H143</f>
        <v>0</v>
      </c>
      <c r="G143" s="64"/>
      <c r="H143" s="64"/>
    </row>
    <row r="144" spans="1:8" ht="15" customHeight="1">
      <c r="A144" s="67"/>
      <c r="B144" s="67"/>
      <c r="C144" s="67"/>
      <c r="D144" s="67"/>
      <c r="E144" s="69" t="s">
        <v>742</v>
      </c>
      <c r="F144" s="64">
        <f>G144+H144</f>
        <v>0</v>
      </c>
      <c r="G144" s="64"/>
      <c r="H144" s="64"/>
    </row>
    <row r="145" spans="1:8" ht="15" customHeight="1">
      <c r="A145" s="67">
        <v>2332</v>
      </c>
      <c r="B145" s="67" t="s">
        <v>814</v>
      </c>
      <c r="C145" s="67">
        <v>3</v>
      </c>
      <c r="D145" s="67">
        <v>2</v>
      </c>
      <c r="E145" s="69" t="s">
        <v>824</v>
      </c>
      <c r="F145" s="64">
        <f>G145+H145</f>
        <v>0</v>
      </c>
      <c r="G145" s="64"/>
      <c r="H145" s="64"/>
    </row>
    <row r="146" spans="1:8" ht="15" customHeight="1">
      <c r="A146" s="67"/>
      <c r="B146" s="67"/>
      <c r="C146" s="67"/>
      <c r="D146" s="67"/>
      <c r="E146" s="69" t="s">
        <v>742</v>
      </c>
      <c r="F146" s="64">
        <f>G146+H146</f>
        <v>0</v>
      </c>
      <c r="G146" s="64"/>
      <c r="H146" s="64"/>
    </row>
    <row r="147" spans="1:8" ht="15" customHeight="1">
      <c r="A147" s="67">
        <v>2340</v>
      </c>
      <c r="B147" s="73" t="s">
        <v>814</v>
      </c>
      <c r="C147" s="73">
        <v>4</v>
      </c>
      <c r="D147" s="73">
        <v>0</v>
      </c>
      <c r="E147" s="80" t="s">
        <v>825</v>
      </c>
      <c r="F147" s="64">
        <f>G147+H147</f>
        <v>0</v>
      </c>
      <c r="G147" s="64"/>
      <c r="H147" s="64"/>
    </row>
    <row r="148" spans="1:8" s="71" customFormat="1" ht="15" customHeight="1">
      <c r="A148" s="67"/>
      <c r="B148" s="73"/>
      <c r="C148" s="73"/>
      <c r="D148" s="73"/>
      <c r="E148" s="69" t="s">
        <v>740</v>
      </c>
      <c r="F148" s="64"/>
      <c r="G148" s="74"/>
      <c r="H148" s="74"/>
    </row>
    <row r="149" spans="1:8" ht="15" customHeight="1">
      <c r="A149" s="67">
        <v>2341</v>
      </c>
      <c r="B149" s="67" t="s">
        <v>814</v>
      </c>
      <c r="C149" s="67">
        <v>4</v>
      </c>
      <c r="D149" s="67">
        <v>1</v>
      </c>
      <c r="E149" s="69" t="s">
        <v>825</v>
      </c>
      <c r="F149" s="64">
        <f>G149+H149</f>
        <v>0</v>
      </c>
      <c r="G149" s="64"/>
      <c r="H149" s="64"/>
    </row>
    <row r="150" spans="1:8" ht="15" customHeight="1">
      <c r="A150" s="67"/>
      <c r="B150" s="67"/>
      <c r="C150" s="67"/>
      <c r="D150" s="67"/>
      <c r="E150" s="69" t="s">
        <v>742</v>
      </c>
      <c r="F150" s="64">
        <f>G150+H150</f>
        <v>0</v>
      </c>
      <c r="G150" s="64"/>
      <c r="H150" s="64"/>
    </row>
    <row r="151" spans="1:8" ht="15" customHeight="1">
      <c r="A151" s="67">
        <v>2350</v>
      </c>
      <c r="B151" s="73" t="s">
        <v>814</v>
      </c>
      <c r="C151" s="73">
        <v>5</v>
      </c>
      <c r="D151" s="73">
        <v>0</v>
      </c>
      <c r="E151" s="80" t="s">
        <v>826</v>
      </c>
      <c r="F151" s="64">
        <f>G151+H151</f>
        <v>0</v>
      </c>
      <c r="G151" s="64"/>
      <c r="H151" s="64"/>
    </row>
    <row r="152" spans="1:8" s="71" customFormat="1" ht="15" customHeight="1">
      <c r="A152" s="67"/>
      <c r="B152" s="73"/>
      <c r="C152" s="73"/>
      <c r="D152" s="73"/>
      <c r="E152" s="69" t="s">
        <v>740</v>
      </c>
      <c r="F152" s="64"/>
      <c r="G152" s="74"/>
      <c r="H152" s="74"/>
    </row>
    <row r="153" spans="1:8" ht="15" customHeight="1">
      <c r="A153" s="67">
        <v>2351</v>
      </c>
      <c r="B153" s="67" t="s">
        <v>814</v>
      </c>
      <c r="C153" s="67">
        <v>5</v>
      </c>
      <c r="D153" s="67">
        <v>1</v>
      </c>
      <c r="E153" s="69" t="s">
        <v>827</v>
      </c>
      <c r="F153" s="64">
        <f>G153+H153</f>
        <v>0</v>
      </c>
      <c r="G153" s="64"/>
      <c r="H153" s="64"/>
    </row>
    <row r="154" spans="1:8" ht="15" customHeight="1">
      <c r="A154" s="67"/>
      <c r="B154" s="67"/>
      <c r="C154" s="67"/>
      <c r="D154" s="67"/>
      <c r="E154" s="69" t="s">
        <v>742</v>
      </c>
      <c r="F154" s="64">
        <f>G154+H154</f>
        <v>0</v>
      </c>
      <c r="G154" s="64"/>
      <c r="H154" s="64"/>
    </row>
    <row r="155" spans="1:8" ht="15" customHeight="1">
      <c r="A155" s="67">
        <v>2360</v>
      </c>
      <c r="B155" s="73" t="s">
        <v>814</v>
      </c>
      <c r="C155" s="73">
        <v>6</v>
      </c>
      <c r="D155" s="73">
        <v>0</v>
      </c>
      <c r="E155" s="80" t="s">
        <v>828</v>
      </c>
      <c r="F155" s="64">
        <f>G155+H155</f>
        <v>0</v>
      </c>
      <c r="G155" s="64"/>
      <c r="H155" s="64"/>
    </row>
    <row r="156" spans="1:8" s="71" customFormat="1" ht="15" customHeight="1">
      <c r="A156" s="67"/>
      <c r="B156" s="73"/>
      <c r="C156" s="73"/>
      <c r="D156" s="73"/>
      <c r="E156" s="69" t="s">
        <v>740</v>
      </c>
      <c r="F156" s="64"/>
      <c r="G156" s="74"/>
      <c r="H156" s="74"/>
    </row>
    <row r="157" spans="1:8" ht="15" customHeight="1">
      <c r="A157" s="67">
        <v>2361</v>
      </c>
      <c r="B157" s="67" t="s">
        <v>814</v>
      </c>
      <c r="C157" s="67">
        <v>6</v>
      </c>
      <c r="D157" s="67">
        <v>1</v>
      </c>
      <c r="E157" s="69" t="s">
        <v>828</v>
      </c>
      <c r="F157" s="64">
        <f>G157+H157</f>
        <v>0</v>
      </c>
      <c r="G157" s="64"/>
      <c r="H157" s="64"/>
    </row>
    <row r="158" spans="1:8" ht="15" customHeight="1">
      <c r="A158" s="67"/>
      <c r="B158" s="67"/>
      <c r="C158" s="67"/>
      <c r="D158" s="67"/>
      <c r="E158" s="69" t="s">
        <v>742</v>
      </c>
      <c r="F158" s="64">
        <f>G158+H158</f>
        <v>0</v>
      </c>
      <c r="G158" s="64"/>
      <c r="H158" s="64"/>
    </row>
    <row r="159" spans="1:8" ht="15" customHeight="1">
      <c r="A159" s="67">
        <v>2370</v>
      </c>
      <c r="B159" s="73" t="s">
        <v>814</v>
      </c>
      <c r="C159" s="73">
        <v>7</v>
      </c>
      <c r="D159" s="73">
        <v>0</v>
      </c>
      <c r="E159" s="80" t="s">
        <v>829</v>
      </c>
      <c r="F159" s="64">
        <f>G159+H159</f>
        <v>0</v>
      </c>
      <c r="G159" s="64"/>
      <c r="H159" s="64"/>
    </row>
    <row r="160" spans="1:8" s="71" customFormat="1" ht="15" customHeight="1">
      <c r="A160" s="67"/>
      <c r="B160" s="73"/>
      <c r="C160" s="73"/>
      <c r="D160" s="73"/>
      <c r="E160" s="69" t="s">
        <v>740</v>
      </c>
      <c r="F160" s="64"/>
      <c r="G160" s="74"/>
      <c r="H160" s="74"/>
    </row>
    <row r="161" spans="1:8" ht="15" customHeight="1">
      <c r="A161" s="67">
        <v>2371</v>
      </c>
      <c r="B161" s="67" t="s">
        <v>814</v>
      </c>
      <c r="C161" s="67">
        <v>7</v>
      </c>
      <c r="D161" s="67">
        <v>1</v>
      </c>
      <c r="E161" s="69" t="s">
        <v>829</v>
      </c>
      <c r="F161" s="64">
        <f>G161+H161</f>
        <v>0</v>
      </c>
      <c r="G161" s="64"/>
      <c r="H161" s="64"/>
    </row>
    <row r="162" spans="1:8" ht="15" customHeight="1">
      <c r="A162" s="67"/>
      <c r="B162" s="67"/>
      <c r="C162" s="67"/>
      <c r="D162" s="67"/>
      <c r="E162" s="69" t="s">
        <v>742</v>
      </c>
      <c r="F162" s="64">
        <f>G162+H162</f>
        <v>0</v>
      </c>
      <c r="G162" s="64"/>
      <c r="H162" s="64"/>
    </row>
    <row r="163" spans="1:8" s="66" customFormat="1" ht="36" customHeight="1">
      <c r="A163" s="67">
        <v>2400</v>
      </c>
      <c r="B163" s="73" t="s">
        <v>830</v>
      </c>
      <c r="C163" s="73">
        <v>0</v>
      </c>
      <c r="D163" s="73">
        <v>0</v>
      </c>
      <c r="E163" s="89" t="s">
        <v>831</v>
      </c>
      <c r="F163" s="64">
        <f>G163+H163</f>
        <v>847063.39999999991</v>
      </c>
      <c r="G163" s="64">
        <f>G165+G171+G189+G197+G205+G221+G225+G235+G245</f>
        <v>251624</v>
      </c>
      <c r="H163" s="64">
        <f>H165+H171+H189+H197+H205+H221+H225+H235+H245</f>
        <v>595439.39999999991</v>
      </c>
    </row>
    <row r="164" spans="1:8" ht="15" customHeight="1">
      <c r="A164" s="67"/>
      <c r="B164" s="73"/>
      <c r="C164" s="73"/>
      <c r="D164" s="73"/>
      <c r="E164" s="69" t="s">
        <v>738</v>
      </c>
      <c r="F164" s="64"/>
      <c r="G164" s="64"/>
      <c r="H164" s="64"/>
    </row>
    <row r="165" spans="1:8" ht="15" customHeight="1">
      <c r="A165" s="67">
        <v>2410</v>
      </c>
      <c r="B165" s="73" t="s">
        <v>830</v>
      </c>
      <c r="C165" s="73">
        <v>1</v>
      </c>
      <c r="D165" s="73">
        <v>0</v>
      </c>
      <c r="E165" s="80" t="s">
        <v>832</v>
      </c>
      <c r="F165" s="64">
        <f>G165+H165</f>
        <v>0</v>
      </c>
      <c r="G165" s="64"/>
      <c r="H165" s="64"/>
    </row>
    <row r="166" spans="1:8" s="71" customFormat="1" ht="15" customHeight="1">
      <c r="A166" s="67"/>
      <c r="B166" s="73"/>
      <c r="C166" s="73"/>
      <c r="D166" s="73"/>
      <c r="E166" s="69" t="s">
        <v>740</v>
      </c>
      <c r="F166" s="64"/>
      <c r="G166" s="74"/>
      <c r="H166" s="74"/>
    </row>
    <row r="167" spans="1:8" ht="15" customHeight="1">
      <c r="A167" s="67">
        <v>2411</v>
      </c>
      <c r="B167" s="67" t="s">
        <v>830</v>
      </c>
      <c r="C167" s="67">
        <v>1</v>
      </c>
      <c r="D167" s="67">
        <v>1</v>
      </c>
      <c r="E167" s="69" t="s">
        <v>833</v>
      </c>
      <c r="F167" s="64">
        <f>G167+H167</f>
        <v>0</v>
      </c>
      <c r="G167" s="64"/>
      <c r="H167" s="64"/>
    </row>
    <row r="168" spans="1:8" ht="15" customHeight="1">
      <c r="A168" s="67"/>
      <c r="B168" s="67"/>
      <c r="C168" s="67"/>
      <c r="D168" s="67"/>
      <c r="E168" s="69" t="s">
        <v>742</v>
      </c>
      <c r="F168" s="64">
        <f>G168+H168</f>
        <v>0</v>
      </c>
      <c r="G168" s="64"/>
      <c r="H168" s="64"/>
    </row>
    <row r="169" spans="1:8" ht="15" customHeight="1">
      <c r="A169" s="67">
        <v>2412</v>
      </c>
      <c r="B169" s="67" t="s">
        <v>830</v>
      </c>
      <c r="C169" s="67">
        <v>1</v>
      </c>
      <c r="D169" s="67">
        <v>2</v>
      </c>
      <c r="E169" s="69" t="s">
        <v>834</v>
      </c>
      <c r="F169" s="64">
        <f>G169+H169</f>
        <v>0</v>
      </c>
      <c r="G169" s="64"/>
      <c r="H169" s="64"/>
    </row>
    <row r="170" spans="1:8" ht="15" customHeight="1">
      <c r="A170" s="67"/>
      <c r="B170" s="67"/>
      <c r="C170" s="67"/>
      <c r="D170" s="67"/>
      <c r="E170" s="69" t="s">
        <v>742</v>
      </c>
      <c r="F170" s="64">
        <f>G170+H170</f>
        <v>0</v>
      </c>
      <c r="G170" s="64"/>
      <c r="H170" s="64"/>
    </row>
    <row r="171" spans="1:8" ht="26.25" customHeight="1">
      <c r="A171" s="67">
        <v>2420</v>
      </c>
      <c r="B171" s="73" t="s">
        <v>830</v>
      </c>
      <c r="C171" s="73">
        <v>2</v>
      </c>
      <c r="D171" s="73">
        <v>0</v>
      </c>
      <c r="E171" s="80" t="s">
        <v>835</v>
      </c>
      <c r="F171" s="64">
        <f>G171+H171</f>
        <v>45150</v>
      </c>
      <c r="G171" s="64">
        <f>G173+G183</f>
        <v>3000</v>
      </c>
      <c r="H171" s="64">
        <f>H173+H183</f>
        <v>42150</v>
      </c>
    </row>
    <row r="172" spans="1:8" s="71" customFormat="1" ht="15" customHeight="1">
      <c r="A172" s="67"/>
      <c r="B172" s="73"/>
      <c r="C172" s="73"/>
      <c r="D172" s="73"/>
      <c r="E172" s="69" t="s">
        <v>740</v>
      </c>
      <c r="F172" s="64"/>
      <c r="G172" s="74"/>
      <c r="H172" s="74"/>
    </row>
    <row r="173" spans="1:8" ht="15" customHeight="1">
      <c r="A173" s="67">
        <v>2421</v>
      </c>
      <c r="B173" s="67" t="s">
        <v>830</v>
      </c>
      <c r="C173" s="67">
        <v>2</v>
      </c>
      <c r="D173" s="67">
        <v>1</v>
      </c>
      <c r="E173" s="69" t="s">
        <v>836</v>
      </c>
      <c r="F173" s="64">
        <f t="shared" ref="F173:F197" si="5">G173+H173</f>
        <v>5000</v>
      </c>
      <c r="G173" s="64">
        <f>G174</f>
        <v>1000</v>
      </c>
      <c r="H173" s="64">
        <f>H174</f>
        <v>4000</v>
      </c>
    </row>
    <row r="174" spans="1:8" ht="27.75" customHeight="1">
      <c r="A174" s="67"/>
      <c r="B174" s="67"/>
      <c r="C174" s="67"/>
      <c r="D174" s="67"/>
      <c r="E174" s="69" t="s">
        <v>742</v>
      </c>
      <c r="F174" s="64">
        <f t="shared" si="5"/>
        <v>5000</v>
      </c>
      <c r="G174" s="64">
        <f>G175+G176+G177</f>
        <v>1000</v>
      </c>
      <c r="H174" s="64">
        <f>H178</f>
        <v>4000</v>
      </c>
    </row>
    <row r="175" spans="1:8" ht="15" customHeight="1">
      <c r="A175" s="67"/>
      <c r="B175" s="67"/>
      <c r="C175" s="67"/>
      <c r="D175" s="67"/>
      <c r="E175" s="90" t="s">
        <v>837</v>
      </c>
      <c r="F175" s="64">
        <f t="shared" si="5"/>
        <v>500</v>
      </c>
      <c r="G175" s="64">
        <v>500</v>
      </c>
      <c r="H175" s="64"/>
    </row>
    <row r="176" spans="1:8" ht="15" customHeight="1">
      <c r="A176" s="67"/>
      <c r="B176" s="67"/>
      <c r="C176" s="67"/>
      <c r="D176" s="67"/>
      <c r="E176" s="90" t="s">
        <v>838</v>
      </c>
      <c r="F176" s="64">
        <f t="shared" si="5"/>
        <v>350</v>
      </c>
      <c r="G176" s="64">
        <v>350</v>
      </c>
      <c r="H176" s="64"/>
    </row>
    <row r="177" spans="1:8" ht="15" customHeight="1">
      <c r="A177" s="67"/>
      <c r="B177" s="67"/>
      <c r="C177" s="67"/>
      <c r="D177" s="67"/>
      <c r="E177" s="90" t="s">
        <v>839</v>
      </c>
      <c r="F177" s="64">
        <f t="shared" si="5"/>
        <v>150</v>
      </c>
      <c r="G177" s="64">
        <v>150</v>
      </c>
      <c r="H177" s="64"/>
    </row>
    <row r="178" spans="1:8" ht="15" customHeight="1">
      <c r="A178" s="67"/>
      <c r="B178" s="67"/>
      <c r="C178" s="67"/>
      <c r="D178" s="67"/>
      <c r="E178" s="90" t="s">
        <v>840</v>
      </c>
      <c r="F178" s="64">
        <f t="shared" si="5"/>
        <v>4000</v>
      </c>
      <c r="G178" s="64"/>
      <c r="H178" s="64">
        <v>4000</v>
      </c>
    </row>
    <row r="179" spans="1:8" ht="15" customHeight="1">
      <c r="A179" s="67">
        <v>2422</v>
      </c>
      <c r="B179" s="67" t="s">
        <v>830</v>
      </c>
      <c r="C179" s="67">
        <v>2</v>
      </c>
      <c r="D179" s="67">
        <v>2</v>
      </c>
      <c r="E179" s="69" t="s">
        <v>841</v>
      </c>
      <c r="F179" s="64">
        <f t="shared" si="5"/>
        <v>0</v>
      </c>
      <c r="G179" s="64"/>
      <c r="H179" s="64"/>
    </row>
    <row r="180" spans="1:8" ht="15" customHeight="1">
      <c r="A180" s="67"/>
      <c r="B180" s="67"/>
      <c r="C180" s="67"/>
      <c r="D180" s="67"/>
      <c r="E180" s="69" t="s">
        <v>742</v>
      </c>
      <c r="F180" s="64">
        <f t="shared" si="5"/>
        <v>0</v>
      </c>
      <c r="G180" s="64"/>
      <c r="H180" s="64"/>
    </row>
    <row r="181" spans="1:8" ht="15" customHeight="1">
      <c r="A181" s="67">
        <v>2423</v>
      </c>
      <c r="B181" s="67" t="s">
        <v>830</v>
      </c>
      <c r="C181" s="67">
        <v>2</v>
      </c>
      <c r="D181" s="67">
        <v>3</v>
      </c>
      <c r="E181" s="69" t="s">
        <v>842</v>
      </c>
      <c r="F181" s="64">
        <f t="shared" si="5"/>
        <v>0</v>
      </c>
      <c r="G181" s="64"/>
      <c r="H181" s="64"/>
    </row>
    <row r="182" spans="1:8" ht="15" customHeight="1">
      <c r="A182" s="67"/>
      <c r="B182" s="67"/>
      <c r="C182" s="67"/>
      <c r="D182" s="67"/>
      <c r="E182" s="69" t="s">
        <v>742</v>
      </c>
      <c r="F182" s="64">
        <f t="shared" si="5"/>
        <v>0</v>
      </c>
      <c r="G182" s="64"/>
      <c r="H182" s="64"/>
    </row>
    <row r="183" spans="1:8" ht="15" customHeight="1">
      <c r="A183" s="67">
        <v>2424</v>
      </c>
      <c r="B183" s="67" t="s">
        <v>830</v>
      </c>
      <c r="C183" s="67">
        <v>2</v>
      </c>
      <c r="D183" s="67">
        <v>4</v>
      </c>
      <c r="E183" s="69" t="s">
        <v>843</v>
      </c>
      <c r="F183" s="64">
        <f t="shared" si="5"/>
        <v>40150</v>
      </c>
      <c r="G183" s="64">
        <f>G184</f>
        <v>2000</v>
      </c>
      <c r="H183" s="64">
        <f>H184</f>
        <v>38150</v>
      </c>
    </row>
    <row r="184" spans="1:8" ht="26.25" customHeight="1">
      <c r="A184" s="67"/>
      <c r="B184" s="67"/>
      <c r="C184" s="67"/>
      <c r="D184" s="67"/>
      <c r="E184" s="69" t="s">
        <v>742</v>
      </c>
      <c r="F184" s="64">
        <f t="shared" si="5"/>
        <v>40150</v>
      </c>
      <c r="G184" s="64">
        <f>G185</f>
        <v>2000</v>
      </c>
      <c r="H184" s="64">
        <f>H186+H187+H188</f>
        <v>38150</v>
      </c>
    </row>
    <row r="185" spans="1:8" ht="15" customHeight="1">
      <c r="A185" s="67"/>
      <c r="B185" s="67"/>
      <c r="C185" s="67"/>
      <c r="D185" s="67"/>
      <c r="E185" s="69" t="s">
        <v>844</v>
      </c>
      <c r="F185" s="64">
        <f t="shared" si="5"/>
        <v>2000</v>
      </c>
      <c r="G185" s="64">
        <v>2000</v>
      </c>
      <c r="H185" s="64"/>
    </row>
    <row r="186" spans="1:8" ht="15" customHeight="1">
      <c r="A186" s="67"/>
      <c r="B186" s="67"/>
      <c r="C186" s="67"/>
      <c r="D186" s="67"/>
      <c r="E186" s="69" t="s">
        <v>845</v>
      </c>
      <c r="F186" s="64">
        <f t="shared" si="5"/>
        <v>37000</v>
      </c>
      <c r="G186" s="64"/>
      <c r="H186" s="64">
        <v>37000</v>
      </c>
    </row>
    <row r="187" spans="1:8" ht="15" customHeight="1">
      <c r="A187" s="67"/>
      <c r="B187" s="67"/>
      <c r="C187" s="67"/>
      <c r="D187" s="67"/>
      <c r="E187" s="69" t="s">
        <v>846</v>
      </c>
      <c r="F187" s="64">
        <f t="shared" si="5"/>
        <v>1000</v>
      </c>
      <c r="G187" s="64"/>
      <c r="H187" s="64">
        <v>1000</v>
      </c>
    </row>
    <row r="188" spans="1:8" ht="15" customHeight="1">
      <c r="A188" s="67"/>
      <c r="B188" s="67"/>
      <c r="C188" s="67"/>
      <c r="D188" s="67"/>
      <c r="E188" s="69" t="s">
        <v>769</v>
      </c>
      <c r="F188" s="64">
        <f t="shared" si="5"/>
        <v>150</v>
      </c>
      <c r="G188" s="64"/>
      <c r="H188" s="64">
        <v>150</v>
      </c>
    </row>
    <row r="189" spans="1:8" ht="15" customHeight="1">
      <c r="A189" s="67">
        <v>2430</v>
      </c>
      <c r="B189" s="73" t="s">
        <v>830</v>
      </c>
      <c r="C189" s="73">
        <v>3</v>
      </c>
      <c r="D189" s="73">
        <v>0</v>
      </c>
      <c r="E189" s="80" t="s">
        <v>847</v>
      </c>
      <c r="F189" s="64">
        <f t="shared" si="5"/>
        <v>0</v>
      </c>
      <c r="G189" s="64"/>
      <c r="H189" s="64"/>
    </row>
    <row r="190" spans="1:8" s="71" customFormat="1" ht="15" customHeight="1">
      <c r="A190" s="67"/>
      <c r="B190" s="73"/>
      <c r="C190" s="73"/>
      <c r="D190" s="73"/>
      <c r="E190" s="69" t="s">
        <v>740</v>
      </c>
      <c r="F190" s="64">
        <f t="shared" si="5"/>
        <v>0</v>
      </c>
      <c r="G190" s="74"/>
      <c r="H190" s="74"/>
    </row>
    <row r="191" spans="1:8" ht="15" customHeight="1">
      <c r="A191" s="67">
        <v>2431</v>
      </c>
      <c r="B191" s="67" t="s">
        <v>830</v>
      </c>
      <c r="C191" s="67">
        <v>3</v>
      </c>
      <c r="D191" s="67">
        <v>1</v>
      </c>
      <c r="E191" s="69" t="s">
        <v>848</v>
      </c>
      <c r="F191" s="64">
        <f t="shared" si="5"/>
        <v>0</v>
      </c>
      <c r="G191" s="64"/>
      <c r="H191" s="64"/>
    </row>
    <row r="192" spans="1:8" ht="15" customHeight="1">
      <c r="A192" s="67"/>
      <c r="B192" s="67"/>
      <c r="C192" s="67"/>
      <c r="D192" s="67"/>
      <c r="E192" s="69" t="s">
        <v>742</v>
      </c>
      <c r="F192" s="64">
        <f t="shared" si="5"/>
        <v>0</v>
      </c>
      <c r="G192" s="64"/>
      <c r="H192" s="64"/>
    </row>
    <row r="193" spans="1:8" ht="15" customHeight="1">
      <c r="A193" s="67">
        <v>2432</v>
      </c>
      <c r="B193" s="67" t="s">
        <v>830</v>
      </c>
      <c r="C193" s="67">
        <v>3</v>
      </c>
      <c r="D193" s="67">
        <v>2</v>
      </c>
      <c r="E193" s="69" t="s">
        <v>849</v>
      </c>
      <c r="F193" s="64">
        <f t="shared" si="5"/>
        <v>0</v>
      </c>
      <c r="G193" s="64"/>
      <c r="H193" s="64"/>
    </row>
    <row r="194" spans="1:8" ht="15" customHeight="1">
      <c r="A194" s="67"/>
      <c r="B194" s="67"/>
      <c r="C194" s="67"/>
      <c r="D194" s="67"/>
      <c r="E194" s="69" t="s">
        <v>742</v>
      </c>
      <c r="F194" s="64">
        <f t="shared" si="5"/>
        <v>0</v>
      </c>
      <c r="G194" s="64"/>
      <c r="H194" s="64"/>
    </row>
    <row r="195" spans="1:8" ht="15" customHeight="1">
      <c r="A195" s="67">
        <v>2433</v>
      </c>
      <c r="B195" s="67" t="s">
        <v>830</v>
      </c>
      <c r="C195" s="67">
        <v>3</v>
      </c>
      <c r="D195" s="67">
        <v>3</v>
      </c>
      <c r="E195" s="69" t="s">
        <v>850</v>
      </c>
      <c r="F195" s="64">
        <f t="shared" si="5"/>
        <v>0</v>
      </c>
      <c r="G195" s="64"/>
      <c r="H195" s="64"/>
    </row>
    <row r="196" spans="1:8" ht="15" customHeight="1">
      <c r="A196" s="67"/>
      <c r="B196" s="67"/>
      <c r="C196" s="67"/>
      <c r="D196" s="67"/>
      <c r="E196" s="69" t="s">
        <v>742</v>
      </c>
      <c r="F196" s="64">
        <f t="shared" si="5"/>
        <v>0</v>
      </c>
      <c r="G196" s="64"/>
      <c r="H196" s="64"/>
    </row>
    <row r="197" spans="1:8" ht="15" customHeight="1">
      <c r="A197" s="67">
        <v>2440</v>
      </c>
      <c r="B197" s="73" t="s">
        <v>830</v>
      </c>
      <c r="C197" s="73">
        <v>4</v>
      </c>
      <c r="D197" s="73">
        <v>0</v>
      </c>
      <c r="E197" s="80" t="s">
        <v>851</v>
      </c>
      <c r="F197" s="64">
        <f t="shared" si="5"/>
        <v>0</v>
      </c>
      <c r="G197" s="64"/>
      <c r="H197" s="64"/>
    </row>
    <row r="198" spans="1:8" s="71" customFormat="1" ht="15" customHeight="1">
      <c r="A198" s="67"/>
      <c r="B198" s="73"/>
      <c r="C198" s="73"/>
      <c r="D198" s="73"/>
      <c r="E198" s="69" t="s">
        <v>740</v>
      </c>
      <c r="F198" s="64"/>
      <c r="G198" s="74"/>
      <c r="H198" s="74"/>
    </row>
    <row r="199" spans="1:8" ht="15" customHeight="1">
      <c r="A199" s="67">
        <v>2441</v>
      </c>
      <c r="B199" s="67" t="s">
        <v>830</v>
      </c>
      <c r="C199" s="67">
        <v>4</v>
      </c>
      <c r="D199" s="67">
        <v>1</v>
      </c>
      <c r="E199" s="69" t="s">
        <v>852</v>
      </c>
      <c r="F199" s="64">
        <f t="shared" ref="F199:F205" si="6">G199+H199</f>
        <v>0</v>
      </c>
      <c r="G199" s="64"/>
      <c r="H199" s="64"/>
    </row>
    <row r="200" spans="1:8" ht="15" customHeight="1">
      <c r="A200" s="67"/>
      <c r="B200" s="67"/>
      <c r="C200" s="67"/>
      <c r="D200" s="67"/>
      <c r="E200" s="69" t="s">
        <v>742</v>
      </c>
      <c r="F200" s="64">
        <f t="shared" si="6"/>
        <v>0</v>
      </c>
      <c r="G200" s="64"/>
      <c r="H200" s="64"/>
    </row>
    <row r="201" spans="1:8" ht="15" customHeight="1">
      <c r="A201" s="67">
        <v>2442</v>
      </c>
      <c r="B201" s="67" t="s">
        <v>830</v>
      </c>
      <c r="C201" s="67">
        <v>4</v>
      </c>
      <c r="D201" s="67">
        <v>2</v>
      </c>
      <c r="E201" s="69" t="s">
        <v>853</v>
      </c>
      <c r="F201" s="64">
        <f t="shared" si="6"/>
        <v>0</v>
      </c>
      <c r="G201" s="64"/>
      <c r="H201" s="64"/>
    </row>
    <row r="202" spans="1:8" ht="15" customHeight="1">
      <c r="A202" s="67"/>
      <c r="B202" s="67"/>
      <c r="C202" s="67"/>
      <c r="D202" s="67"/>
      <c r="E202" s="69" t="s">
        <v>742</v>
      </c>
      <c r="F202" s="64">
        <f t="shared" si="6"/>
        <v>0</v>
      </c>
      <c r="G202" s="64"/>
      <c r="H202" s="64"/>
    </row>
    <row r="203" spans="1:8" ht="15" customHeight="1">
      <c r="A203" s="67">
        <v>2443</v>
      </c>
      <c r="B203" s="67" t="s">
        <v>830</v>
      </c>
      <c r="C203" s="67">
        <v>4</v>
      </c>
      <c r="D203" s="67">
        <v>3</v>
      </c>
      <c r="E203" s="69" t="s">
        <v>854</v>
      </c>
      <c r="F203" s="64">
        <f t="shared" si="6"/>
        <v>0</v>
      </c>
      <c r="G203" s="64"/>
      <c r="H203" s="64"/>
    </row>
    <row r="204" spans="1:8" ht="15" customHeight="1">
      <c r="A204" s="67"/>
      <c r="B204" s="67"/>
      <c r="C204" s="67"/>
      <c r="D204" s="67"/>
      <c r="E204" s="69" t="s">
        <v>742</v>
      </c>
      <c r="F204" s="64">
        <f t="shared" si="6"/>
        <v>0</v>
      </c>
      <c r="G204" s="64"/>
      <c r="H204" s="64"/>
    </row>
    <row r="205" spans="1:8" ht="15" customHeight="1">
      <c r="A205" s="67">
        <v>2450</v>
      </c>
      <c r="B205" s="73" t="s">
        <v>830</v>
      </c>
      <c r="C205" s="73">
        <v>5</v>
      </c>
      <c r="D205" s="73">
        <v>0</v>
      </c>
      <c r="E205" s="80" t="s">
        <v>855</v>
      </c>
      <c r="F205" s="64">
        <f t="shared" si="6"/>
        <v>1001796.6</v>
      </c>
      <c r="G205" s="64">
        <f>G207</f>
        <v>248624</v>
      </c>
      <c r="H205" s="64">
        <f>H207</f>
        <v>753172.6</v>
      </c>
    </row>
    <row r="206" spans="1:8" s="71" customFormat="1" ht="15" customHeight="1">
      <c r="A206" s="67"/>
      <c r="B206" s="73"/>
      <c r="C206" s="73"/>
      <c r="D206" s="73"/>
      <c r="E206" s="69" t="s">
        <v>740</v>
      </c>
      <c r="F206" s="64"/>
      <c r="G206" s="74"/>
      <c r="H206" s="74"/>
    </row>
    <row r="207" spans="1:8" ht="15" customHeight="1">
      <c r="A207" s="67">
        <v>2451</v>
      </c>
      <c r="B207" s="67" t="s">
        <v>830</v>
      </c>
      <c r="C207" s="67">
        <v>5</v>
      </c>
      <c r="D207" s="67">
        <v>1</v>
      </c>
      <c r="E207" s="69" t="s">
        <v>856</v>
      </c>
      <c r="F207" s="64">
        <f t="shared" ref="F207:F221" si="7">G207+H207</f>
        <v>1001796.6</v>
      </c>
      <c r="G207" s="64">
        <f>G208</f>
        <v>248624</v>
      </c>
      <c r="H207" s="64">
        <f>H208</f>
        <v>753172.6</v>
      </c>
    </row>
    <row r="208" spans="1:8" ht="26.25" customHeight="1">
      <c r="A208" s="67"/>
      <c r="B208" s="67"/>
      <c r="C208" s="67"/>
      <c r="D208" s="67"/>
      <c r="E208" s="69" t="s">
        <v>742</v>
      </c>
      <c r="F208" s="64">
        <f t="shared" si="7"/>
        <v>1001796.6</v>
      </c>
      <c r="G208" s="64">
        <f>G209+G211+G210</f>
        <v>248624</v>
      </c>
      <c r="H208" s="64">
        <f>H212</f>
        <v>753172.6</v>
      </c>
    </row>
    <row r="209" spans="1:8" ht="15" customHeight="1">
      <c r="A209" s="67"/>
      <c r="B209" s="67"/>
      <c r="C209" s="67"/>
      <c r="D209" s="67"/>
      <c r="E209" s="91" t="s">
        <v>857</v>
      </c>
      <c r="F209" s="64">
        <f t="shared" si="7"/>
        <v>2000</v>
      </c>
      <c r="G209" s="64">
        <v>2000</v>
      </c>
      <c r="H209" s="64"/>
    </row>
    <row r="210" spans="1:8" ht="15" customHeight="1">
      <c r="A210" s="67"/>
      <c r="B210" s="67"/>
      <c r="C210" s="67"/>
      <c r="D210" s="67"/>
      <c r="E210" s="69" t="s">
        <v>844</v>
      </c>
      <c r="F210" s="64">
        <f t="shared" si="7"/>
        <v>246124</v>
      </c>
      <c r="G210" s="64">
        <v>246124</v>
      </c>
      <c r="H210" s="64"/>
    </row>
    <row r="211" spans="1:8" ht="15" customHeight="1">
      <c r="A211" s="67"/>
      <c r="B211" s="67"/>
      <c r="C211" s="67"/>
      <c r="D211" s="67"/>
      <c r="E211" s="77" t="s">
        <v>757</v>
      </c>
      <c r="F211" s="64">
        <f t="shared" si="7"/>
        <v>500</v>
      </c>
      <c r="G211" s="64">
        <v>500</v>
      </c>
      <c r="H211" s="64"/>
    </row>
    <row r="212" spans="1:8" ht="36.75" customHeight="1">
      <c r="A212" s="67"/>
      <c r="B212" s="67"/>
      <c r="C212" s="67"/>
      <c r="D212" s="67"/>
      <c r="E212" s="79" t="s">
        <v>858</v>
      </c>
      <c r="F212" s="64">
        <f t="shared" si="7"/>
        <v>753172.6</v>
      </c>
      <c r="G212" s="64"/>
      <c r="H212" s="64">
        <v>753172.6</v>
      </c>
    </row>
    <row r="213" spans="1:8" ht="15" customHeight="1">
      <c r="A213" s="67">
        <v>2452</v>
      </c>
      <c r="B213" s="67" t="s">
        <v>830</v>
      </c>
      <c r="C213" s="67">
        <v>5</v>
      </c>
      <c r="D213" s="67">
        <v>2</v>
      </c>
      <c r="E213" s="69" t="s">
        <v>859</v>
      </c>
      <c r="F213" s="64">
        <f t="shared" si="7"/>
        <v>0</v>
      </c>
      <c r="G213" s="64"/>
      <c r="H213" s="64"/>
    </row>
    <row r="214" spans="1:8" ht="15" customHeight="1">
      <c r="A214" s="67"/>
      <c r="B214" s="67"/>
      <c r="C214" s="67"/>
      <c r="D214" s="67"/>
      <c r="E214" s="69" t="s">
        <v>742</v>
      </c>
      <c r="F214" s="64">
        <f t="shared" si="7"/>
        <v>0</v>
      </c>
      <c r="G214" s="64"/>
      <c r="H214" s="64"/>
    </row>
    <row r="215" spans="1:8" ht="15" customHeight="1">
      <c r="A215" s="67">
        <v>2453</v>
      </c>
      <c r="B215" s="67" t="s">
        <v>830</v>
      </c>
      <c r="C215" s="67">
        <v>5</v>
      </c>
      <c r="D215" s="67">
        <v>3</v>
      </c>
      <c r="E215" s="69" t="s">
        <v>860</v>
      </c>
      <c r="F215" s="64">
        <f t="shared" si="7"/>
        <v>0</v>
      </c>
      <c r="G215" s="64"/>
      <c r="H215" s="64"/>
    </row>
    <row r="216" spans="1:8" ht="15" customHeight="1">
      <c r="A216" s="67"/>
      <c r="B216" s="67"/>
      <c r="C216" s="67"/>
      <c r="D216" s="67"/>
      <c r="E216" s="69" t="s">
        <v>742</v>
      </c>
      <c r="F216" s="64">
        <f t="shared" si="7"/>
        <v>0</v>
      </c>
      <c r="G216" s="64"/>
      <c r="H216" s="64"/>
    </row>
    <row r="217" spans="1:8" ht="15" customHeight="1">
      <c r="A217" s="67">
        <v>2454</v>
      </c>
      <c r="B217" s="67" t="s">
        <v>830</v>
      </c>
      <c r="C217" s="67">
        <v>5</v>
      </c>
      <c r="D217" s="67">
        <v>4</v>
      </c>
      <c r="E217" s="69" t="s">
        <v>861</v>
      </c>
      <c r="F217" s="64">
        <f t="shared" si="7"/>
        <v>0</v>
      </c>
      <c r="G217" s="64"/>
      <c r="H217" s="64"/>
    </row>
    <row r="218" spans="1:8" ht="15" customHeight="1">
      <c r="A218" s="67"/>
      <c r="B218" s="67"/>
      <c r="C218" s="67"/>
      <c r="D218" s="67"/>
      <c r="E218" s="69" t="s">
        <v>742</v>
      </c>
      <c r="F218" s="64">
        <f t="shared" si="7"/>
        <v>0</v>
      </c>
      <c r="G218" s="64"/>
      <c r="H218" s="64"/>
    </row>
    <row r="219" spans="1:8" ht="15" customHeight="1">
      <c r="A219" s="67">
        <v>2455</v>
      </c>
      <c r="B219" s="67" t="s">
        <v>830</v>
      </c>
      <c r="C219" s="67">
        <v>5</v>
      </c>
      <c r="D219" s="67">
        <v>5</v>
      </c>
      <c r="E219" s="69" t="s">
        <v>862</v>
      </c>
      <c r="F219" s="64">
        <f t="shared" si="7"/>
        <v>0</v>
      </c>
      <c r="G219" s="64"/>
      <c r="H219" s="64"/>
    </row>
    <row r="220" spans="1:8" ht="15" customHeight="1">
      <c r="A220" s="67"/>
      <c r="B220" s="67"/>
      <c r="C220" s="67"/>
      <c r="D220" s="67"/>
      <c r="E220" s="69" t="s">
        <v>742</v>
      </c>
      <c r="F220" s="64">
        <f t="shared" si="7"/>
        <v>0</v>
      </c>
      <c r="G220" s="64"/>
      <c r="H220" s="64"/>
    </row>
    <row r="221" spans="1:8" ht="15" customHeight="1">
      <c r="A221" s="67">
        <v>2460</v>
      </c>
      <c r="B221" s="73" t="s">
        <v>830</v>
      </c>
      <c r="C221" s="73">
        <v>6</v>
      </c>
      <c r="D221" s="73">
        <v>0</v>
      </c>
      <c r="E221" s="80" t="s">
        <v>863</v>
      </c>
      <c r="F221" s="64">
        <f t="shared" si="7"/>
        <v>0</v>
      </c>
      <c r="G221" s="64"/>
      <c r="H221" s="64"/>
    </row>
    <row r="222" spans="1:8" s="71" customFormat="1" ht="15" customHeight="1">
      <c r="A222" s="67"/>
      <c r="B222" s="73"/>
      <c r="C222" s="73"/>
      <c r="D222" s="73"/>
      <c r="E222" s="69" t="s">
        <v>740</v>
      </c>
      <c r="F222" s="64"/>
      <c r="G222" s="74"/>
      <c r="H222" s="74"/>
    </row>
    <row r="223" spans="1:8" ht="15" customHeight="1">
      <c r="A223" s="67">
        <v>2461</v>
      </c>
      <c r="B223" s="67" t="s">
        <v>830</v>
      </c>
      <c r="C223" s="67">
        <v>6</v>
      </c>
      <c r="D223" s="67">
        <v>1</v>
      </c>
      <c r="E223" s="69" t="s">
        <v>864</v>
      </c>
      <c r="F223" s="64">
        <f t="shared" ref="F223:F235" si="8">G223+H223</f>
        <v>0</v>
      </c>
      <c r="G223" s="64"/>
      <c r="H223" s="64"/>
    </row>
    <row r="224" spans="1:8" ht="15" customHeight="1">
      <c r="A224" s="67"/>
      <c r="B224" s="67"/>
      <c r="C224" s="67"/>
      <c r="D224" s="67"/>
      <c r="E224" s="69" t="s">
        <v>742</v>
      </c>
      <c r="F224" s="64">
        <f t="shared" si="8"/>
        <v>0</v>
      </c>
      <c r="G224" s="64"/>
      <c r="H224" s="64"/>
    </row>
    <row r="225" spans="1:8" ht="15" customHeight="1">
      <c r="A225" s="67">
        <v>2470</v>
      </c>
      <c r="B225" s="73" t="s">
        <v>830</v>
      </c>
      <c r="C225" s="73">
        <v>7</v>
      </c>
      <c r="D225" s="73">
        <v>0</v>
      </c>
      <c r="E225" s="80" t="s">
        <v>865</v>
      </c>
      <c r="F225" s="64">
        <f t="shared" si="8"/>
        <v>0</v>
      </c>
      <c r="G225" s="64"/>
      <c r="H225" s="64"/>
    </row>
    <row r="226" spans="1:8" s="71" customFormat="1" ht="15" customHeight="1">
      <c r="A226" s="67"/>
      <c r="B226" s="73"/>
      <c r="C226" s="73"/>
      <c r="D226" s="73"/>
      <c r="E226" s="69" t="s">
        <v>740</v>
      </c>
      <c r="F226" s="64">
        <f t="shared" si="8"/>
        <v>0</v>
      </c>
      <c r="G226" s="74"/>
      <c r="H226" s="74"/>
    </row>
    <row r="227" spans="1:8" ht="15" customHeight="1">
      <c r="A227" s="67">
        <v>2471</v>
      </c>
      <c r="B227" s="67" t="s">
        <v>830</v>
      </c>
      <c r="C227" s="67">
        <v>7</v>
      </c>
      <c r="D227" s="67">
        <v>1</v>
      </c>
      <c r="E227" s="69" t="s">
        <v>866</v>
      </c>
      <c r="F227" s="64">
        <f t="shared" si="8"/>
        <v>0</v>
      </c>
      <c r="G227" s="64"/>
      <c r="H227" s="64"/>
    </row>
    <row r="228" spans="1:8" ht="15" customHeight="1">
      <c r="A228" s="67"/>
      <c r="B228" s="67"/>
      <c r="C228" s="67"/>
      <c r="D228" s="67"/>
      <c r="E228" s="69" t="s">
        <v>742</v>
      </c>
      <c r="F228" s="64">
        <f t="shared" si="8"/>
        <v>0</v>
      </c>
      <c r="G228" s="64"/>
      <c r="H228" s="64"/>
    </row>
    <row r="229" spans="1:8" ht="15" customHeight="1">
      <c r="A229" s="67">
        <v>2472</v>
      </c>
      <c r="B229" s="67" t="s">
        <v>830</v>
      </c>
      <c r="C229" s="67">
        <v>7</v>
      </c>
      <c r="D229" s="67">
        <v>2</v>
      </c>
      <c r="E229" s="69" t="s">
        <v>867</v>
      </c>
      <c r="F229" s="64">
        <f t="shared" si="8"/>
        <v>0</v>
      </c>
      <c r="G229" s="64"/>
      <c r="H229" s="64"/>
    </row>
    <row r="230" spans="1:8" ht="15" customHeight="1">
      <c r="A230" s="67"/>
      <c r="B230" s="67"/>
      <c r="C230" s="67"/>
      <c r="D230" s="67"/>
      <c r="E230" s="69" t="s">
        <v>742</v>
      </c>
      <c r="F230" s="64">
        <f t="shared" si="8"/>
        <v>0</v>
      </c>
      <c r="G230" s="64"/>
      <c r="H230" s="64"/>
    </row>
    <row r="231" spans="1:8" ht="15" customHeight="1">
      <c r="A231" s="67">
        <v>2473</v>
      </c>
      <c r="B231" s="67" t="s">
        <v>830</v>
      </c>
      <c r="C231" s="67">
        <v>7</v>
      </c>
      <c r="D231" s="67">
        <v>3</v>
      </c>
      <c r="E231" s="69" t="s">
        <v>868</v>
      </c>
      <c r="F231" s="64">
        <f t="shared" si="8"/>
        <v>0</v>
      </c>
      <c r="G231" s="64"/>
      <c r="H231" s="64"/>
    </row>
    <row r="232" spans="1:8" ht="15" customHeight="1">
      <c r="A232" s="67"/>
      <c r="B232" s="67"/>
      <c r="C232" s="67"/>
      <c r="D232" s="67"/>
      <c r="E232" s="69" t="s">
        <v>742</v>
      </c>
      <c r="F232" s="64">
        <f t="shared" si="8"/>
        <v>0</v>
      </c>
      <c r="G232" s="64"/>
      <c r="H232" s="64"/>
    </row>
    <row r="233" spans="1:8" ht="15" customHeight="1">
      <c r="A233" s="67">
        <v>2474</v>
      </c>
      <c r="B233" s="67" t="s">
        <v>830</v>
      </c>
      <c r="C233" s="67">
        <v>7</v>
      </c>
      <c r="D233" s="67">
        <v>4</v>
      </c>
      <c r="E233" s="69" t="s">
        <v>869</v>
      </c>
      <c r="F233" s="64">
        <f t="shared" si="8"/>
        <v>0</v>
      </c>
      <c r="G233" s="64"/>
      <c r="H233" s="64"/>
    </row>
    <row r="234" spans="1:8" ht="15" customHeight="1">
      <c r="A234" s="67"/>
      <c r="B234" s="67"/>
      <c r="C234" s="67"/>
      <c r="D234" s="67"/>
      <c r="E234" s="69" t="s">
        <v>742</v>
      </c>
      <c r="F234" s="64">
        <f t="shared" si="8"/>
        <v>0</v>
      </c>
      <c r="G234" s="64"/>
      <c r="H234" s="64"/>
    </row>
    <row r="235" spans="1:8" ht="15" customHeight="1">
      <c r="A235" s="67">
        <v>2480</v>
      </c>
      <c r="B235" s="73" t="s">
        <v>830</v>
      </c>
      <c r="C235" s="73">
        <v>8</v>
      </c>
      <c r="D235" s="73">
        <v>0</v>
      </c>
      <c r="E235" s="80" t="s">
        <v>870</v>
      </c>
      <c r="F235" s="64">
        <f t="shared" si="8"/>
        <v>0</v>
      </c>
      <c r="G235" s="64"/>
      <c r="H235" s="64"/>
    </row>
    <row r="236" spans="1:8" s="71" customFormat="1" ht="15" customHeight="1">
      <c r="A236" s="67"/>
      <c r="B236" s="73"/>
      <c r="C236" s="73"/>
      <c r="D236" s="73"/>
      <c r="E236" s="69" t="s">
        <v>740</v>
      </c>
      <c r="F236" s="64"/>
      <c r="G236" s="74"/>
      <c r="H236" s="74"/>
    </row>
    <row r="237" spans="1:8" ht="15" customHeight="1">
      <c r="A237" s="67">
        <v>2481</v>
      </c>
      <c r="B237" s="67" t="s">
        <v>830</v>
      </c>
      <c r="C237" s="67">
        <v>8</v>
      </c>
      <c r="D237" s="67">
        <v>1</v>
      </c>
      <c r="E237" s="69" t="s">
        <v>871</v>
      </c>
      <c r="F237" s="64">
        <f t="shared" ref="F237:F245" si="9">G237+H237</f>
        <v>0</v>
      </c>
      <c r="G237" s="64"/>
      <c r="H237" s="64"/>
    </row>
    <row r="238" spans="1:8" ht="15" customHeight="1">
      <c r="A238" s="67"/>
      <c r="B238" s="67"/>
      <c r="C238" s="67"/>
      <c r="D238" s="67"/>
      <c r="E238" s="69" t="s">
        <v>742</v>
      </c>
      <c r="F238" s="64">
        <f t="shared" si="9"/>
        <v>0</v>
      </c>
      <c r="G238" s="64"/>
      <c r="H238" s="64"/>
    </row>
    <row r="239" spans="1:8" ht="15" customHeight="1">
      <c r="A239" s="67">
        <v>2482</v>
      </c>
      <c r="B239" s="67" t="s">
        <v>830</v>
      </c>
      <c r="C239" s="67">
        <v>8</v>
      </c>
      <c r="D239" s="67">
        <v>2</v>
      </c>
      <c r="E239" s="69" t="s">
        <v>872</v>
      </c>
      <c r="F239" s="64">
        <f t="shared" si="9"/>
        <v>0</v>
      </c>
      <c r="G239" s="64"/>
      <c r="H239" s="64"/>
    </row>
    <row r="240" spans="1:8" ht="15" customHeight="1">
      <c r="A240" s="67"/>
      <c r="B240" s="67"/>
      <c r="C240" s="67"/>
      <c r="D240" s="67"/>
      <c r="E240" s="69" t="s">
        <v>742</v>
      </c>
      <c r="F240" s="64">
        <f t="shared" si="9"/>
        <v>0</v>
      </c>
      <c r="G240" s="64"/>
      <c r="H240" s="64"/>
    </row>
    <row r="241" spans="1:8" ht="15" customHeight="1">
      <c r="A241" s="67">
        <v>2483</v>
      </c>
      <c r="B241" s="67" t="s">
        <v>830</v>
      </c>
      <c r="C241" s="67">
        <v>8</v>
      </c>
      <c r="D241" s="67">
        <v>3</v>
      </c>
      <c r="E241" s="69" t="s">
        <v>873</v>
      </c>
      <c r="F241" s="64">
        <f t="shared" si="9"/>
        <v>0</v>
      </c>
      <c r="G241" s="64"/>
      <c r="H241" s="64"/>
    </row>
    <row r="242" spans="1:8" ht="15" customHeight="1">
      <c r="A242" s="67"/>
      <c r="B242" s="67"/>
      <c r="C242" s="67"/>
      <c r="D242" s="67"/>
      <c r="E242" s="69" t="s">
        <v>742</v>
      </c>
      <c r="F242" s="64">
        <f t="shared" si="9"/>
        <v>0</v>
      </c>
      <c r="G242" s="64"/>
      <c r="H242" s="64"/>
    </row>
    <row r="243" spans="1:8" ht="15" customHeight="1">
      <c r="A243" s="67">
        <v>2484</v>
      </c>
      <c r="B243" s="67" t="s">
        <v>830</v>
      </c>
      <c r="C243" s="67">
        <v>8</v>
      </c>
      <c r="D243" s="67">
        <v>4</v>
      </c>
      <c r="E243" s="69" t="s">
        <v>874</v>
      </c>
      <c r="F243" s="64">
        <f t="shared" si="9"/>
        <v>0</v>
      </c>
      <c r="G243" s="64"/>
      <c r="H243" s="64"/>
    </row>
    <row r="244" spans="1:8" ht="15" customHeight="1">
      <c r="A244" s="67"/>
      <c r="B244" s="67"/>
      <c r="C244" s="67"/>
      <c r="D244" s="67"/>
      <c r="E244" s="69" t="s">
        <v>742</v>
      </c>
      <c r="F244" s="64">
        <f t="shared" si="9"/>
        <v>0</v>
      </c>
      <c r="G244" s="64"/>
      <c r="H244" s="64"/>
    </row>
    <row r="245" spans="1:8" ht="15" customHeight="1">
      <c r="A245" s="67">
        <v>2490</v>
      </c>
      <c r="B245" s="73" t="s">
        <v>830</v>
      </c>
      <c r="C245" s="73">
        <v>9</v>
      </c>
      <c r="D245" s="73">
        <v>0</v>
      </c>
      <c r="E245" s="80" t="s">
        <v>875</v>
      </c>
      <c r="F245" s="64">
        <f t="shared" si="9"/>
        <v>-199883.2</v>
      </c>
      <c r="G245" s="64"/>
      <c r="H245" s="65">
        <f>H247</f>
        <v>-199883.2</v>
      </c>
    </row>
    <row r="246" spans="1:8" s="71" customFormat="1" ht="15" customHeight="1">
      <c r="A246" s="67"/>
      <c r="B246" s="73"/>
      <c r="C246" s="73"/>
      <c r="D246" s="73"/>
      <c r="E246" s="69" t="s">
        <v>740</v>
      </c>
      <c r="F246" s="64"/>
      <c r="G246" s="74"/>
      <c r="H246" s="74"/>
    </row>
    <row r="247" spans="1:8" ht="15" customHeight="1">
      <c r="A247" s="67">
        <v>2491</v>
      </c>
      <c r="B247" s="67" t="s">
        <v>830</v>
      </c>
      <c r="C247" s="67">
        <v>9</v>
      </c>
      <c r="D247" s="67">
        <v>1</v>
      </c>
      <c r="E247" s="69" t="s">
        <v>875</v>
      </c>
      <c r="F247" s="64">
        <f>G247+H247</f>
        <v>-199883.2</v>
      </c>
      <c r="G247" s="64"/>
      <c r="H247" s="20">
        <v>-199883.2</v>
      </c>
    </row>
    <row r="248" spans="1:8" ht="15" customHeight="1">
      <c r="A248" s="67"/>
      <c r="B248" s="67"/>
      <c r="C248" s="67"/>
      <c r="D248" s="67"/>
      <c r="E248" s="69" t="s">
        <v>742</v>
      </c>
      <c r="F248" s="64">
        <f>G248+H248</f>
        <v>0</v>
      </c>
      <c r="G248" s="64"/>
      <c r="H248" s="64"/>
    </row>
    <row r="249" spans="1:8" s="66" customFormat="1" ht="22.5" customHeight="1">
      <c r="A249" s="67">
        <v>2500</v>
      </c>
      <c r="B249" s="73" t="s">
        <v>876</v>
      </c>
      <c r="C249" s="73">
        <v>0</v>
      </c>
      <c r="D249" s="73">
        <v>0</v>
      </c>
      <c r="E249" s="89" t="s">
        <v>877</v>
      </c>
      <c r="F249" s="64">
        <f>G249+H249</f>
        <v>244424</v>
      </c>
      <c r="G249" s="64">
        <f>G251+G271+G275+G282+G286+G290</f>
        <v>244424</v>
      </c>
      <c r="H249" s="64">
        <f>H251+H271+H275+H282+H286+H290</f>
        <v>0</v>
      </c>
    </row>
    <row r="250" spans="1:8" ht="15" customHeight="1">
      <c r="A250" s="67"/>
      <c r="B250" s="73"/>
      <c r="C250" s="73"/>
      <c r="D250" s="73"/>
      <c r="E250" s="69" t="s">
        <v>738</v>
      </c>
      <c r="F250" s="64"/>
      <c r="G250" s="64"/>
      <c r="H250" s="64"/>
    </row>
    <row r="251" spans="1:8" ht="15" customHeight="1">
      <c r="A251" s="67">
        <v>2510</v>
      </c>
      <c r="B251" s="73" t="s">
        <v>876</v>
      </c>
      <c r="C251" s="73">
        <v>1</v>
      </c>
      <c r="D251" s="73">
        <v>0</v>
      </c>
      <c r="E251" s="80" t="s">
        <v>878</v>
      </c>
      <c r="F251" s="64">
        <f>G251+H251</f>
        <v>218624</v>
      </c>
      <c r="G251" s="64">
        <f>G253</f>
        <v>218624</v>
      </c>
      <c r="H251" s="64">
        <f>H253</f>
        <v>0</v>
      </c>
    </row>
    <row r="252" spans="1:8" s="71" customFormat="1" ht="15" customHeight="1">
      <c r="A252" s="67"/>
      <c r="B252" s="73"/>
      <c r="C252" s="73"/>
      <c r="D252" s="73"/>
      <c r="E252" s="69" t="s">
        <v>740</v>
      </c>
      <c r="F252" s="64"/>
      <c r="G252" s="74"/>
      <c r="H252" s="74"/>
    </row>
    <row r="253" spans="1:8" ht="15" customHeight="1">
      <c r="A253" s="67">
        <v>2511</v>
      </c>
      <c r="B253" s="67" t="s">
        <v>876</v>
      </c>
      <c r="C253" s="67">
        <v>1</v>
      </c>
      <c r="D253" s="67">
        <v>1</v>
      </c>
      <c r="E253" s="69" t="s">
        <v>878</v>
      </c>
      <c r="F253" s="64">
        <f t="shared" ref="F253:F271" si="10">G253+H253</f>
        <v>218624</v>
      </c>
      <c r="G253" s="64">
        <f>G254</f>
        <v>218624</v>
      </c>
      <c r="H253" s="64">
        <f>H254</f>
        <v>0</v>
      </c>
    </row>
    <row r="254" spans="1:8" ht="25.5" customHeight="1">
      <c r="A254" s="67"/>
      <c r="B254" s="67"/>
      <c r="C254" s="67"/>
      <c r="D254" s="67"/>
      <c r="E254" s="69" t="s">
        <v>742</v>
      </c>
      <c r="F254" s="64">
        <f t="shared" si="10"/>
        <v>218624</v>
      </c>
      <c r="G254" s="64">
        <f>SUM(G255:G268)</f>
        <v>218624</v>
      </c>
      <c r="H254" s="64">
        <f>H269+H270</f>
        <v>0</v>
      </c>
    </row>
    <row r="255" spans="1:8" ht="15" customHeight="1">
      <c r="A255" s="67"/>
      <c r="B255" s="67"/>
      <c r="C255" s="67"/>
      <c r="D255" s="67"/>
      <c r="E255" s="77" t="s">
        <v>743</v>
      </c>
      <c r="F255" s="64">
        <f t="shared" si="10"/>
        <v>134514</v>
      </c>
      <c r="G255" s="64">
        <v>134514</v>
      </c>
      <c r="H255" s="64"/>
    </row>
    <row r="256" spans="1:8" ht="15" customHeight="1">
      <c r="A256" s="67"/>
      <c r="B256" s="67"/>
      <c r="C256" s="67"/>
      <c r="D256" s="67"/>
      <c r="E256" s="77" t="s">
        <v>744</v>
      </c>
      <c r="F256" s="64">
        <f t="shared" si="10"/>
        <v>5000</v>
      </c>
      <c r="G256" s="64">
        <v>5000</v>
      </c>
      <c r="H256" s="64"/>
    </row>
    <row r="257" spans="1:8" ht="15" customHeight="1">
      <c r="A257" s="67"/>
      <c r="B257" s="67"/>
      <c r="C257" s="67"/>
      <c r="D257" s="67"/>
      <c r="E257" s="77" t="s">
        <v>747</v>
      </c>
      <c r="F257" s="64">
        <f t="shared" si="10"/>
        <v>50</v>
      </c>
      <c r="G257" s="64">
        <v>50</v>
      </c>
      <c r="H257" s="64"/>
    </row>
    <row r="258" spans="1:8" ht="15" customHeight="1">
      <c r="A258" s="67"/>
      <c r="B258" s="67"/>
      <c r="C258" s="67"/>
      <c r="D258" s="67"/>
      <c r="E258" s="77" t="s">
        <v>748</v>
      </c>
      <c r="F258" s="64">
        <f t="shared" si="10"/>
        <v>900</v>
      </c>
      <c r="G258" s="64">
        <v>900</v>
      </c>
      <c r="H258" s="64"/>
    </row>
    <row r="259" spans="1:8" ht="15" customHeight="1">
      <c r="A259" s="67"/>
      <c r="B259" s="67"/>
      <c r="C259" s="67"/>
      <c r="D259" s="67"/>
      <c r="E259" s="69" t="s">
        <v>879</v>
      </c>
      <c r="F259" s="64">
        <f t="shared" si="10"/>
        <v>8660</v>
      </c>
      <c r="G259" s="64">
        <v>8660</v>
      </c>
      <c r="H259" s="64"/>
    </row>
    <row r="260" spans="1:8" ht="15" customHeight="1">
      <c r="A260" s="67"/>
      <c r="B260" s="67"/>
      <c r="C260" s="67"/>
      <c r="D260" s="67"/>
      <c r="E260" s="86" t="s">
        <v>790</v>
      </c>
      <c r="F260" s="64">
        <f t="shared" si="10"/>
        <v>500</v>
      </c>
      <c r="G260" s="64">
        <v>500</v>
      </c>
      <c r="H260" s="64"/>
    </row>
    <row r="261" spans="1:8" ht="15" customHeight="1">
      <c r="A261" s="67"/>
      <c r="B261" s="67"/>
      <c r="C261" s="67"/>
      <c r="D261" s="67"/>
      <c r="E261" s="69" t="s">
        <v>844</v>
      </c>
      <c r="F261" s="64">
        <f t="shared" si="10"/>
        <v>7000</v>
      </c>
      <c r="G261" s="64">
        <v>7000</v>
      </c>
      <c r="H261" s="64"/>
    </row>
    <row r="262" spans="1:8" ht="15" customHeight="1">
      <c r="A262" s="67"/>
      <c r="B262" s="67"/>
      <c r="C262" s="67"/>
      <c r="D262" s="67"/>
      <c r="E262" s="77" t="s">
        <v>757</v>
      </c>
      <c r="F262" s="64">
        <f t="shared" si="10"/>
        <v>300</v>
      </c>
      <c r="G262" s="64">
        <v>300</v>
      </c>
      <c r="H262" s="64"/>
    </row>
    <row r="263" spans="1:8" ht="15" customHeight="1">
      <c r="A263" s="67"/>
      <c r="B263" s="67"/>
      <c r="C263" s="67"/>
      <c r="D263" s="67"/>
      <c r="E263" s="77" t="s">
        <v>758</v>
      </c>
      <c r="F263" s="64">
        <f t="shared" si="10"/>
        <v>2800</v>
      </c>
      <c r="G263" s="64">
        <v>2800</v>
      </c>
      <c r="H263" s="64"/>
    </row>
    <row r="264" spans="1:8" ht="15" customHeight="1">
      <c r="A264" s="67"/>
      <c r="B264" s="67"/>
      <c r="C264" s="67"/>
      <c r="D264" s="67"/>
      <c r="E264" s="77" t="s">
        <v>759</v>
      </c>
      <c r="F264" s="64">
        <f t="shared" si="10"/>
        <v>51000</v>
      </c>
      <c r="G264" s="64">
        <v>51000</v>
      </c>
      <c r="H264" s="64"/>
    </row>
    <row r="265" spans="1:8" ht="15" customHeight="1">
      <c r="A265" s="67"/>
      <c r="B265" s="67"/>
      <c r="C265" s="67"/>
      <c r="D265" s="67"/>
      <c r="E265" s="77" t="s">
        <v>761</v>
      </c>
      <c r="F265" s="64">
        <f t="shared" si="10"/>
        <v>600</v>
      </c>
      <c r="G265" s="64">
        <v>600</v>
      </c>
      <c r="H265" s="64"/>
    </row>
    <row r="266" spans="1:8" ht="15" customHeight="1">
      <c r="A266" s="67"/>
      <c r="B266" s="67"/>
      <c r="C266" s="67"/>
      <c r="D266" s="67"/>
      <c r="E266" s="77" t="s">
        <v>762</v>
      </c>
      <c r="F266" s="64">
        <f t="shared" si="10"/>
        <v>2000</v>
      </c>
      <c r="G266" s="64">
        <v>2000</v>
      </c>
      <c r="H266" s="64"/>
    </row>
    <row r="267" spans="1:8" ht="15" customHeight="1">
      <c r="A267" s="67"/>
      <c r="B267" s="67"/>
      <c r="C267" s="67"/>
      <c r="D267" s="67"/>
      <c r="E267" s="92" t="s">
        <v>793</v>
      </c>
      <c r="F267" s="64">
        <f t="shared" si="10"/>
        <v>4000</v>
      </c>
      <c r="G267" s="64">
        <v>4000</v>
      </c>
      <c r="H267" s="64"/>
    </row>
    <row r="268" spans="1:8" ht="15" customHeight="1">
      <c r="A268" s="67"/>
      <c r="B268" s="67"/>
      <c r="C268" s="67"/>
      <c r="D268" s="67"/>
      <c r="E268" s="86" t="s">
        <v>795</v>
      </c>
      <c r="F268" s="64">
        <f t="shared" si="10"/>
        <v>1300</v>
      </c>
      <c r="G268" s="64">
        <v>1300</v>
      </c>
      <c r="H268" s="64"/>
    </row>
    <row r="269" spans="1:8" ht="15" hidden="1" customHeight="1">
      <c r="A269" s="67"/>
      <c r="B269" s="67"/>
      <c r="C269" s="67"/>
      <c r="D269" s="67"/>
      <c r="E269" s="77" t="s">
        <v>880</v>
      </c>
      <c r="F269" s="64">
        <f t="shared" si="10"/>
        <v>0</v>
      </c>
      <c r="G269" s="64"/>
      <c r="H269" s="64">
        <v>0</v>
      </c>
    </row>
    <row r="270" spans="1:8" ht="15" hidden="1" customHeight="1">
      <c r="A270" s="67"/>
      <c r="B270" s="67"/>
      <c r="C270" s="67"/>
      <c r="D270" s="67"/>
      <c r="E270" s="77" t="s">
        <v>846</v>
      </c>
      <c r="F270" s="64">
        <f t="shared" si="10"/>
        <v>0</v>
      </c>
      <c r="G270" s="64"/>
      <c r="H270" s="64">
        <v>0</v>
      </c>
    </row>
    <row r="271" spans="1:8" ht="15" customHeight="1">
      <c r="A271" s="67">
        <v>2520</v>
      </c>
      <c r="B271" s="73" t="s">
        <v>876</v>
      </c>
      <c r="C271" s="73">
        <v>2</v>
      </c>
      <c r="D271" s="73">
        <v>0</v>
      </c>
      <c r="E271" s="80" t="s">
        <v>881</v>
      </c>
      <c r="F271" s="64">
        <f t="shared" si="10"/>
        <v>0</v>
      </c>
      <c r="G271" s="64"/>
      <c r="H271" s="64"/>
    </row>
    <row r="272" spans="1:8" s="71" customFormat="1" ht="15" customHeight="1">
      <c r="A272" s="67"/>
      <c r="B272" s="73"/>
      <c r="C272" s="73"/>
      <c r="D272" s="73"/>
      <c r="E272" s="69" t="s">
        <v>740</v>
      </c>
      <c r="F272" s="64"/>
      <c r="G272" s="74"/>
      <c r="H272" s="74"/>
    </row>
    <row r="273" spans="1:8" ht="15" customHeight="1">
      <c r="A273" s="67">
        <v>2521</v>
      </c>
      <c r="B273" s="67" t="s">
        <v>876</v>
      </c>
      <c r="C273" s="67">
        <v>2</v>
      </c>
      <c r="D273" s="67">
        <v>1</v>
      </c>
      <c r="E273" s="69" t="s">
        <v>882</v>
      </c>
      <c r="F273" s="64">
        <f>G273+H273</f>
        <v>0</v>
      </c>
      <c r="G273" s="64"/>
      <c r="H273" s="64"/>
    </row>
    <row r="274" spans="1:8" ht="15" customHeight="1">
      <c r="A274" s="67"/>
      <c r="B274" s="67"/>
      <c r="C274" s="67"/>
      <c r="D274" s="67"/>
      <c r="E274" s="69" t="s">
        <v>742</v>
      </c>
      <c r="F274" s="64">
        <f>G274+H274</f>
        <v>0</v>
      </c>
      <c r="G274" s="64"/>
      <c r="H274" s="64"/>
    </row>
    <row r="275" spans="1:8" ht="15" customHeight="1">
      <c r="A275" s="67">
        <v>2530</v>
      </c>
      <c r="B275" s="73" t="s">
        <v>876</v>
      </c>
      <c r="C275" s="73">
        <v>3</v>
      </c>
      <c r="D275" s="73">
        <v>0</v>
      </c>
      <c r="E275" s="80" t="s">
        <v>883</v>
      </c>
      <c r="F275" s="64">
        <f>G275+H275</f>
        <v>10800</v>
      </c>
      <c r="G275" s="64">
        <f>G277</f>
        <v>10800</v>
      </c>
      <c r="H275" s="64"/>
    </row>
    <row r="276" spans="1:8" s="71" customFormat="1" ht="15" customHeight="1">
      <c r="A276" s="67"/>
      <c r="B276" s="73"/>
      <c r="C276" s="73"/>
      <c r="D276" s="73"/>
      <c r="E276" s="69" t="s">
        <v>740</v>
      </c>
      <c r="F276" s="64"/>
      <c r="G276" s="74"/>
      <c r="H276" s="74"/>
    </row>
    <row r="277" spans="1:8" ht="15" customHeight="1">
      <c r="A277" s="67">
        <v>3531</v>
      </c>
      <c r="B277" s="67" t="s">
        <v>876</v>
      </c>
      <c r="C277" s="67">
        <v>3</v>
      </c>
      <c r="D277" s="67">
        <v>1</v>
      </c>
      <c r="E277" s="69" t="s">
        <v>883</v>
      </c>
      <c r="F277" s="64">
        <f>G277+H277</f>
        <v>10800</v>
      </c>
      <c r="G277" s="64">
        <f>G278</f>
        <v>10800</v>
      </c>
      <c r="H277" s="64"/>
    </row>
    <row r="278" spans="1:8" ht="25.5" customHeight="1">
      <c r="A278" s="67"/>
      <c r="B278" s="67"/>
      <c r="C278" s="67"/>
      <c r="D278" s="67"/>
      <c r="E278" s="69" t="s">
        <v>742</v>
      </c>
      <c r="F278" s="64">
        <f>G278+H278</f>
        <v>10800</v>
      </c>
      <c r="G278" s="64">
        <f>G279+G280+G281</f>
        <v>10800</v>
      </c>
      <c r="H278" s="64"/>
    </row>
    <row r="279" spans="1:8" ht="15" customHeight="1">
      <c r="A279" s="67"/>
      <c r="B279" s="67"/>
      <c r="C279" s="67"/>
      <c r="D279" s="67"/>
      <c r="E279" s="69" t="s">
        <v>884</v>
      </c>
      <c r="F279" s="64">
        <f>G279+H279</f>
        <v>300</v>
      </c>
      <c r="G279" s="64">
        <v>300</v>
      </c>
      <c r="H279" s="64"/>
    </row>
    <row r="280" spans="1:8" ht="15" customHeight="1">
      <c r="A280" s="67"/>
      <c r="B280" s="67"/>
      <c r="C280" s="67"/>
      <c r="D280" s="67"/>
      <c r="E280" s="69" t="s">
        <v>885</v>
      </c>
      <c r="F280" s="64">
        <f>G280+H280</f>
        <v>10000</v>
      </c>
      <c r="G280" s="64">
        <v>10000</v>
      </c>
      <c r="H280" s="64"/>
    </row>
    <row r="281" spans="1:8" ht="15" customHeight="1">
      <c r="A281" s="67"/>
      <c r="B281" s="67"/>
      <c r="C281" s="67"/>
      <c r="D281" s="67"/>
      <c r="E281" s="77" t="s">
        <v>796</v>
      </c>
      <c r="F281" s="64">
        <f>G281+H281</f>
        <v>500</v>
      </c>
      <c r="G281" s="64">
        <v>500</v>
      </c>
      <c r="H281" s="64"/>
    </row>
    <row r="282" spans="1:8" ht="15" customHeight="1">
      <c r="A282" s="67">
        <v>2540</v>
      </c>
      <c r="B282" s="73" t="s">
        <v>876</v>
      </c>
      <c r="C282" s="73">
        <v>4</v>
      </c>
      <c r="D282" s="73">
        <v>0</v>
      </c>
      <c r="E282" s="80" t="s">
        <v>886</v>
      </c>
      <c r="F282" s="64"/>
      <c r="G282" s="64"/>
      <c r="H282" s="64"/>
    </row>
    <row r="283" spans="1:8" s="71" customFormat="1" ht="15" customHeight="1">
      <c r="A283" s="67"/>
      <c r="B283" s="73"/>
      <c r="C283" s="73"/>
      <c r="D283" s="73"/>
      <c r="E283" s="69" t="s">
        <v>740</v>
      </c>
      <c r="F283" s="64"/>
      <c r="G283" s="74"/>
      <c r="H283" s="74"/>
    </row>
    <row r="284" spans="1:8" ht="15" customHeight="1">
      <c r="A284" s="67">
        <v>2541</v>
      </c>
      <c r="B284" s="67" t="s">
        <v>876</v>
      </c>
      <c r="C284" s="67">
        <v>4</v>
      </c>
      <c r="D284" s="67">
        <v>1</v>
      </c>
      <c r="E284" s="69" t="s">
        <v>886</v>
      </c>
      <c r="F284" s="64"/>
      <c r="G284" s="64"/>
      <c r="H284" s="64"/>
    </row>
    <row r="285" spans="1:8" ht="15" customHeight="1">
      <c r="A285" s="67"/>
      <c r="B285" s="67"/>
      <c r="C285" s="67"/>
      <c r="D285" s="67"/>
      <c r="E285" s="69" t="s">
        <v>742</v>
      </c>
      <c r="F285" s="64"/>
      <c r="G285" s="64"/>
      <c r="H285" s="64"/>
    </row>
    <row r="286" spans="1:8" ht="15" customHeight="1">
      <c r="A286" s="67">
        <v>2550</v>
      </c>
      <c r="B286" s="73" t="s">
        <v>876</v>
      </c>
      <c r="C286" s="73">
        <v>5</v>
      </c>
      <c r="D286" s="73">
        <v>0</v>
      </c>
      <c r="E286" s="80" t="s">
        <v>887</v>
      </c>
      <c r="F286" s="64"/>
      <c r="G286" s="64"/>
      <c r="H286" s="64"/>
    </row>
    <row r="287" spans="1:8" s="71" customFormat="1" ht="15" customHeight="1">
      <c r="A287" s="67"/>
      <c r="B287" s="73"/>
      <c r="C287" s="73"/>
      <c r="D287" s="73"/>
      <c r="E287" s="69" t="s">
        <v>740</v>
      </c>
      <c r="F287" s="64"/>
      <c r="G287" s="74"/>
      <c r="H287" s="74"/>
    </row>
    <row r="288" spans="1:8" ht="15" customHeight="1">
      <c r="A288" s="67">
        <v>2551</v>
      </c>
      <c r="B288" s="67" t="s">
        <v>876</v>
      </c>
      <c r="C288" s="67">
        <v>5</v>
      </c>
      <c r="D288" s="67">
        <v>1</v>
      </c>
      <c r="E288" s="69" t="s">
        <v>887</v>
      </c>
      <c r="F288" s="64"/>
      <c r="G288" s="64"/>
      <c r="H288" s="64"/>
    </row>
    <row r="289" spans="1:8" ht="15" customHeight="1">
      <c r="A289" s="67"/>
      <c r="B289" s="67"/>
      <c r="C289" s="67"/>
      <c r="D289" s="67"/>
      <c r="E289" s="69" t="s">
        <v>742</v>
      </c>
      <c r="F289" s="64"/>
      <c r="G289" s="64"/>
      <c r="H289" s="64"/>
    </row>
    <row r="290" spans="1:8" ht="15" customHeight="1">
      <c r="A290" s="67">
        <v>2560</v>
      </c>
      <c r="B290" s="73" t="s">
        <v>876</v>
      </c>
      <c r="C290" s="73">
        <v>6</v>
      </c>
      <c r="D290" s="73">
        <v>0</v>
      </c>
      <c r="E290" s="80" t="s">
        <v>888</v>
      </c>
      <c r="F290" s="64">
        <f>G290+H290</f>
        <v>15000</v>
      </c>
      <c r="G290" s="64">
        <f>G292</f>
        <v>15000</v>
      </c>
      <c r="H290" s="64">
        <f>H292</f>
        <v>0</v>
      </c>
    </row>
    <row r="291" spans="1:8" s="71" customFormat="1" ht="15" customHeight="1">
      <c r="A291" s="67"/>
      <c r="B291" s="73"/>
      <c r="C291" s="73"/>
      <c r="D291" s="73"/>
      <c r="E291" s="69" t="s">
        <v>740</v>
      </c>
      <c r="F291" s="64"/>
      <c r="G291" s="74"/>
      <c r="H291" s="74"/>
    </row>
    <row r="292" spans="1:8" ht="15" customHeight="1">
      <c r="A292" s="67">
        <v>2561</v>
      </c>
      <c r="B292" s="67" t="s">
        <v>876</v>
      </c>
      <c r="C292" s="67">
        <v>6</v>
      </c>
      <c r="D292" s="67">
        <v>1</v>
      </c>
      <c r="E292" s="69" t="s">
        <v>888</v>
      </c>
      <c r="F292" s="64">
        <f t="shared" ref="F292:F297" si="11">G292+H292</f>
        <v>15000</v>
      </c>
      <c r="G292" s="64">
        <f>G293</f>
        <v>15000</v>
      </c>
      <c r="H292" s="64">
        <f>H293</f>
        <v>0</v>
      </c>
    </row>
    <row r="293" spans="1:8" ht="24.75" customHeight="1">
      <c r="A293" s="67"/>
      <c r="B293" s="67"/>
      <c r="C293" s="67"/>
      <c r="D293" s="67"/>
      <c r="E293" s="69" t="s">
        <v>742</v>
      </c>
      <c r="F293" s="64">
        <f t="shared" si="11"/>
        <v>15000</v>
      </c>
      <c r="G293" s="64">
        <f>G294</f>
        <v>15000</v>
      </c>
      <c r="H293" s="64">
        <v>0</v>
      </c>
    </row>
    <row r="294" spans="1:8" ht="15" customHeight="1">
      <c r="A294" s="67"/>
      <c r="B294" s="67"/>
      <c r="C294" s="67"/>
      <c r="D294" s="67"/>
      <c r="E294" s="85" t="s">
        <v>789</v>
      </c>
      <c r="F294" s="64">
        <f t="shared" si="11"/>
        <v>15000</v>
      </c>
      <c r="G294" s="64">
        <v>15000</v>
      </c>
      <c r="H294" s="64"/>
    </row>
    <row r="295" spans="1:8" s="66" customFormat="1" ht="34.5" customHeight="1">
      <c r="A295" s="67">
        <v>2600</v>
      </c>
      <c r="B295" s="73" t="s">
        <v>889</v>
      </c>
      <c r="C295" s="73">
        <v>0</v>
      </c>
      <c r="D295" s="73">
        <v>0</v>
      </c>
      <c r="E295" s="89" t="s">
        <v>890</v>
      </c>
      <c r="F295" s="64">
        <f t="shared" si="11"/>
        <v>181500</v>
      </c>
      <c r="G295" s="64">
        <f>G297+G303+G307+G317+G323+G327</f>
        <v>90000</v>
      </c>
      <c r="H295" s="64">
        <f>H297+H303+H307+H317+H323+H327</f>
        <v>91500</v>
      </c>
    </row>
    <row r="296" spans="1:8" ht="15" customHeight="1">
      <c r="A296" s="67"/>
      <c r="B296" s="73"/>
      <c r="C296" s="73"/>
      <c r="D296" s="73"/>
      <c r="E296" s="69" t="s">
        <v>738</v>
      </c>
      <c r="F296" s="64">
        <f t="shared" si="11"/>
        <v>0</v>
      </c>
      <c r="G296" s="64"/>
      <c r="H296" s="64"/>
    </row>
    <row r="297" spans="1:8" ht="15" customHeight="1">
      <c r="A297" s="67">
        <v>2610</v>
      </c>
      <c r="B297" s="73" t="s">
        <v>889</v>
      </c>
      <c r="C297" s="73">
        <v>1</v>
      </c>
      <c r="D297" s="73">
        <v>0</v>
      </c>
      <c r="E297" s="80" t="s">
        <v>891</v>
      </c>
      <c r="F297" s="64">
        <f t="shared" si="11"/>
        <v>92000</v>
      </c>
      <c r="G297" s="64">
        <f>G299</f>
        <v>2000</v>
      </c>
      <c r="H297" s="64">
        <f>H299</f>
        <v>90000</v>
      </c>
    </row>
    <row r="298" spans="1:8" s="71" customFormat="1" ht="15" customHeight="1">
      <c r="A298" s="67"/>
      <c r="B298" s="73"/>
      <c r="C298" s="73"/>
      <c r="D298" s="73"/>
      <c r="E298" s="69" t="s">
        <v>740</v>
      </c>
      <c r="F298" s="64"/>
      <c r="G298" s="74"/>
      <c r="H298" s="74"/>
    </row>
    <row r="299" spans="1:8" ht="15" customHeight="1">
      <c r="A299" s="67">
        <v>2611</v>
      </c>
      <c r="B299" s="67" t="s">
        <v>889</v>
      </c>
      <c r="C299" s="67">
        <v>1</v>
      </c>
      <c r="D299" s="67">
        <v>1</v>
      </c>
      <c r="E299" s="69" t="s">
        <v>892</v>
      </c>
      <c r="F299" s="64">
        <f>G299+H299</f>
        <v>92000</v>
      </c>
      <c r="G299" s="64">
        <f>G300</f>
        <v>2000</v>
      </c>
      <c r="H299" s="64">
        <f>H302</f>
        <v>90000</v>
      </c>
    </row>
    <row r="300" spans="1:8" ht="24" customHeight="1">
      <c r="A300" s="67"/>
      <c r="B300" s="67"/>
      <c r="C300" s="67"/>
      <c r="D300" s="67"/>
      <c r="E300" s="69" t="s">
        <v>742</v>
      </c>
      <c r="F300" s="64">
        <f>G300+H300</f>
        <v>2000</v>
      </c>
      <c r="G300" s="64">
        <f>G301</f>
        <v>2000</v>
      </c>
      <c r="H300" s="64"/>
    </row>
    <row r="301" spans="1:8" ht="15" customHeight="1">
      <c r="A301" s="67"/>
      <c r="B301" s="67"/>
      <c r="C301" s="67"/>
      <c r="D301" s="67"/>
      <c r="E301" s="85" t="s">
        <v>789</v>
      </c>
      <c r="F301" s="64">
        <f>G301+H301</f>
        <v>2000</v>
      </c>
      <c r="G301" s="64">
        <v>2000</v>
      </c>
      <c r="H301" s="64"/>
    </row>
    <row r="302" spans="1:8" ht="15" customHeight="1">
      <c r="A302" s="67"/>
      <c r="B302" s="67"/>
      <c r="C302" s="67"/>
      <c r="D302" s="67"/>
      <c r="E302" s="85" t="s">
        <v>766</v>
      </c>
      <c r="F302" s="64">
        <f>G302+H302</f>
        <v>90000</v>
      </c>
      <c r="G302" s="64"/>
      <c r="H302" s="64">
        <v>90000</v>
      </c>
    </row>
    <row r="303" spans="1:8" ht="15" customHeight="1">
      <c r="A303" s="67">
        <v>2620</v>
      </c>
      <c r="B303" s="73" t="s">
        <v>889</v>
      </c>
      <c r="C303" s="73">
        <v>2</v>
      </c>
      <c r="D303" s="73">
        <v>0</v>
      </c>
      <c r="E303" s="80" t="s">
        <v>893</v>
      </c>
      <c r="F303" s="64">
        <f>G303+H303</f>
        <v>0</v>
      </c>
      <c r="G303" s="64"/>
      <c r="H303" s="64"/>
    </row>
    <row r="304" spans="1:8" s="71" customFormat="1" ht="15" customHeight="1">
      <c r="A304" s="67"/>
      <c r="B304" s="73"/>
      <c r="C304" s="73"/>
      <c r="D304" s="73"/>
      <c r="E304" s="69" t="s">
        <v>740</v>
      </c>
      <c r="F304" s="64"/>
      <c r="G304" s="74"/>
      <c r="H304" s="74"/>
    </row>
    <row r="305" spans="1:8" ht="15" customHeight="1">
      <c r="A305" s="67">
        <v>2621</v>
      </c>
      <c r="B305" s="67" t="s">
        <v>889</v>
      </c>
      <c r="C305" s="67">
        <v>2</v>
      </c>
      <c r="D305" s="67">
        <v>1</v>
      </c>
      <c r="E305" s="69" t="s">
        <v>893</v>
      </c>
      <c r="F305" s="64">
        <f>G305+H305</f>
        <v>0</v>
      </c>
      <c r="G305" s="64"/>
      <c r="H305" s="64"/>
    </row>
    <row r="306" spans="1:8" ht="15" customHeight="1">
      <c r="A306" s="67"/>
      <c r="B306" s="67"/>
      <c r="C306" s="67"/>
      <c r="D306" s="67"/>
      <c r="E306" s="69" t="s">
        <v>742</v>
      </c>
      <c r="F306" s="64">
        <f>G306+H306</f>
        <v>0</v>
      </c>
      <c r="G306" s="64"/>
      <c r="H306" s="64"/>
    </row>
    <row r="307" spans="1:8" ht="15" customHeight="1">
      <c r="A307" s="67">
        <v>2630</v>
      </c>
      <c r="B307" s="73" t="s">
        <v>889</v>
      </c>
      <c r="C307" s="73">
        <v>3</v>
      </c>
      <c r="D307" s="73">
        <v>0</v>
      </c>
      <c r="E307" s="80" t="s">
        <v>894</v>
      </c>
      <c r="F307" s="64">
        <f>G307+H307</f>
        <v>24000</v>
      </c>
      <c r="G307" s="64">
        <f>G309</f>
        <v>22500</v>
      </c>
      <c r="H307" s="64">
        <f>H309</f>
        <v>1500</v>
      </c>
    </row>
    <row r="308" spans="1:8" s="71" customFormat="1" ht="15" customHeight="1">
      <c r="A308" s="67"/>
      <c r="B308" s="73"/>
      <c r="C308" s="73"/>
      <c r="D308" s="73"/>
      <c r="E308" s="69" t="s">
        <v>740</v>
      </c>
      <c r="F308" s="64"/>
      <c r="G308" s="74"/>
      <c r="H308" s="74"/>
    </row>
    <row r="309" spans="1:8" ht="15" customHeight="1">
      <c r="A309" s="67">
        <v>2631</v>
      </c>
      <c r="B309" s="67" t="s">
        <v>889</v>
      </c>
      <c r="C309" s="67">
        <v>3</v>
      </c>
      <c r="D309" s="67">
        <v>1</v>
      </c>
      <c r="E309" s="69" t="s">
        <v>895</v>
      </c>
      <c r="F309" s="64">
        <f t="shared" ref="F309:F317" si="12">G309+H309</f>
        <v>24000</v>
      </c>
      <c r="G309" s="64">
        <f>G310</f>
        <v>22500</v>
      </c>
      <c r="H309" s="64">
        <f>H310</f>
        <v>1500</v>
      </c>
    </row>
    <row r="310" spans="1:8" ht="24" customHeight="1">
      <c r="A310" s="67"/>
      <c r="B310" s="67"/>
      <c r="C310" s="67"/>
      <c r="D310" s="67"/>
      <c r="E310" s="69" t="s">
        <v>742</v>
      </c>
      <c r="F310" s="64">
        <f t="shared" si="12"/>
        <v>24000</v>
      </c>
      <c r="G310" s="64">
        <f>G311+G313+G314+G312</f>
        <v>22500</v>
      </c>
      <c r="H310" s="64">
        <f>H315+H316</f>
        <v>1500</v>
      </c>
    </row>
    <row r="311" spans="1:8" ht="15" customHeight="1">
      <c r="A311" s="67"/>
      <c r="B311" s="67"/>
      <c r="C311" s="67"/>
      <c r="D311" s="67"/>
      <c r="E311" s="85" t="s">
        <v>896</v>
      </c>
      <c r="F311" s="64">
        <f t="shared" si="12"/>
        <v>15000</v>
      </c>
      <c r="G311" s="64">
        <v>15000</v>
      </c>
      <c r="H311" s="64"/>
    </row>
    <row r="312" spans="1:8" ht="15" customHeight="1">
      <c r="A312" s="67"/>
      <c r="B312" s="67"/>
      <c r="C312" s="67"/>
      <c r="D312" s="67"/>
      <c r="E312" s="69" t="s">
        <v>884</v>
      </c>
      <c r="F312" s="64">
        <f t="shared" si="12"/>
        <v>1500</v>
      </c>
      <c r="G312" s="64">
        <v>1500</v>
      </c>
      <c r="H312" s="64"/>
    </row>
    <row r="313" spans="1:8" ht="15" customHeight="1">
      <c r="A313" s="67"/>
      <c r="B313" s="67"/>
      <c r="C313" s="67"/>
      <c r="D313" s="67"/>
      <c r="E313" s="69" t="s">
        <v>885</v>
      </c>
      <c r="F313" s="64">
        <f t="shared" si="12"/>
        <v>4000</v>
      </c>
      <c r="G313" s="64">
        <v>4000</v>
      </c>
      <c r="H313" s="64"/>
    </row>
    <row r="314" spans="1:8" ht="15" customHeight="1">
      <c r="A314" s="67"/>
      <c r="B314" s="67"/>
      <c r="C314" s="67"/>
      <c r="D314" s="67"/>
      <c r="E314" s="77" t="s">
        <v>757</v>
      </c>
      <c r="F314" s="64">
        <f t="shared" si="12"/>
        <v>2000</v>
      </c>
      <c r="G314" s="64">
        <v>2000</v>
      </c>
      <c r="H314" s="64"/>
    </row>
    <row r="315" spans="1:8" ht="15" customHeight="1">
      <c r="A315" s="67"/>
      <c r="B315" s="67"/>
      <c r="C315" s="67"/>
      <c r="D315" s="67"/>
      <c r="E315" s="92" t="s">
        <v>846</v>
      </c>
      <c r="F315" s="64">
        <f t="shared" si="12"/>
        <v>1000</v>
      </c>
      <c r="G315" s="64"/>
      <c r="H315" s="64">
        <v>1000</v>
      </c>
    </row>
    <row r="316" spans="1:8" ht="15" customHeight="1">
      <c r="A316" s="67"/>
      <c r="B316" s="67"/>
      <c r="C316" s="67"/>
      <c r="D316" s="67"/>
      <c r="E316" s="77" t="s">
        <v>769</v>
      </c>
      <c r="F316" s="64">
        <f t="shared" si="12"/>
        <v>500</v>
      </c>
      <c r="G316" s="64"/>
      <c r="H316" s="64">
        <v>500</v>
      </c>
    </row>
    <row r="317" spans="1:8" ht="15" customHeight="1">
      <c r="A317" s="67">
        <v>2640</v>
      </c>
      <c r="B317" s="73" t="s">
        <v>889</v>
      </c>
      <c r="C317" s="73">
        <v>4</v>
      </c>
      <c r="D317" s="73">
        <v>0</v>
      </c>
      <c r="E317" s="80" t="s">
        <v>897</v>
      </c>
      <c r="F317" s="64">
        <f t="shared" si="12"/>
        <v>65500</v>
      </c>
      <c r="G317" s="64">
        <f>G319</f>
        <v>65500</v>
      </c>
      <c r="H317" s="64">
        <f>H319</f>
        <v>0</v>
      </c>
    </row>
    <row r="318" spans="1:8" s="71" customFormat="1" ht="15" customHeight="1">
      <c r="A318" s="67"/>
      <c r="B318" s="73"/>
      <c r="C318" s="73"/>
      <c r="D318" s="73"/>
      <c r="E318" s="69" t="s">
        <v>740</v>
      </c>
      <c r="F318" s="64"/>
      <c r="G318" s="74"/>
      <c r="H318" s="74"/>
    </row>
    <row r="319" spans="1:8" ht="15" customHeight="1">
      <c r="A319" s="67">
        <v>2641</v>
      </c>
      <c r="B319" s="67" t="s">
        <v>889</v>
      </c>
      <c r="C319" s="67">
        <v>4</v>
      </c>
      <c r="D319" s="67">
        <v>1</v>
      </c>
      <c r="E319" s="69" t="s">
        <v>898</v>
      </c>
      <c r="F319" s="64">
        <f>G319+H319</f>
        <v>65500</v>
      </c>
      <c r="G319" s="64">
        <f>G320</f>
        <v>65500</v>
      </c>
      <c r="H319" s="64">
        <f>H320</f>
        <v>0</v>
      </c>
    </row>
    <row r="320" spans="1:8" ht="25.5" customHeight="1">
      <c r="A320" s="67"/>
      <c r="B320" s="67"/>
      <c r="C320" s="67"/>
      <c r="D320" s="67"/>
      <c r="E320" s="69" t="s">
        <v>742</v>
      </c>
      <c r="F320" s="64">
        <f>G320+H320</f>
        <v>65500</v>
      </c>
      <c r="G320" s="64">
        <f>G322+G321</f>
        <v>65500</v>
      </c>
      <c r="H320" s="64">
        <v>0</v>
      </c>
    </row>
    <row r="321" spans="1:8" ht="15" customHeight="1">
      <c r="A321" s="67"/>
      <c r="B321" s="67"/>
      <c r="C321" s="67"/>
      <c r="D321" s="67"/>
      <c r="E321" s="85" t="s">
        <v>896</v>
      </c>
      <c r="F321" s="64"/>
      <c r="G321" s="64">
        <v>60000</v>
      </c>
      <c r="H321" s="64"/>
    </row>
    <row r="322" spans="1:8" ht="15" customHeight="1">
      <c r="A322" s="67"/>
      <c r="B322" s="67"/>
      <c r="C322" s="67"/>
      <c r="D322" s="67"/>
      <c r="E322" s="77" t="s">
        <v>761</v>
      </c>
      <c r="F322" s="64">
        <f>G322+H322</f>
        <v>5500</v>
      </c>
      <c r="G322" s="64">
        <v>5500</v>
      </c>
      <c r="H322" s="64"/>
    </row>
    <row r="323" spans="1:8" ht="15" customHeight="1">
      <c r="A323" s="67">
        <v>2650</v>
      </c>
      <c r="B323" s="73" t="s">
        <v>889</v>
      </c>
      <c r="C323" s="73">
        <v>5</v>
      </c>
      <c r="D323" s="73">
        <v>0</v>
      </c>
      <c r="E323" s="80" t="s">
        <v>899</v>
      </c>
      <c r="F323" s="64">
        <f>G323+H323</f>
        <v>0</v>
      </c>
      <c r="G323" s="64"/>
      <c r="H323" s="64"/>
    </row>
    <row r="324" spans="1:8" s="71" customFormat="1" ht="15" customHeight="1">
      <c r="A324" s="67"/>
      <c r="B324" s="73"/>
      <c r="C324" s="73"/>
      <c r="D324" s="73"/>
      <c r="E324" s="69" t="s">
        <v>740</v>
      </c>
      <c r="F324" s="64"/>
      <c r="G324" s="74"/>
      <c r="H324" s="74"/>
    </row>
    <row r="325" spans="1:8" ht="15" customHeight="1">
      <c r="A325" s="67">
        <v>2651</v>
      </c>
      <c r="B325" s="67" t="s">
        <v>889</v>
      </c>
      <c r="C325" s="67">
        <v>5</v>
      </c>
      <c r="D325" s="67">
        <v>1</v>
      </c>
      <c r="E325" s="69" t="s">
        <v>899</v>
      </c>
      <c r="F325" s="64">
        <f>G325+H325</f>
        <v>0</v>
      </c>
      <c r="G325" s="64"/>
      <c r="H325" s="64"/>
    </row>
    <row r="326" spans="1:8" ht="15" customHeight="1">
      <c r="A326" s="67"/>
      <c r="B326" s="67"/>
      <c r="C326" s="67"/>
      <c r="D326" s="67"/>
      <c r="E326" s="69" t="s">
        <v>742</v>
      </c>
      <c r="F326" s="64">
        <f>G326+H326</f>
        <v>0</v>
      </c>
      <c r="G326" s="64"/>
      <c r="H326" s="64"/>
    </row>
    <row r="327" spans="1:8" ht="15" customHeight="1">
      <c r="A327" s="67">
        <v>2660</v>
      </c>
      <c r="B327" s="73" t="s">
        <v>889</v>
      </c>
      <c r="C327" s="73">
        <v>6</v>
      </c>
      <c r="D327" s="73">
        <v>0</v>
      </c>
      <c r="E327" s="80" t="s">
        <v>900</v>
      </c>
      <c r="F327" s="64">
        <f>G327+H327</f>
        <v>0</v>
      </c>
      <c r="G327" s="64"/>
      <c r="H327" s="64"/>
    </row>
    <row r="328" spans="1:8" s="71" customFormat="1" ht="15" customHeight="1">
      <c r="A328" s="67"/>
      <c r="B328" s="73"/>
      <c r="C328" s="73"/>
      <c r="D328" s="73"/>
      <c r="E328" s="69" t="s">
        <v>740</v>
      </c>
      <c r="F328" s="64"/>
      <c r="G328" s="74"/>
      <c r="H328" s="74"/>
    </row>
    <row r="329" spans="1:8" ht="15" customHeight="1">
      <c r="A329" s="67">
        <v>2661</v>
      </c>
      <c r="B329" s="67" t="s">
        <v>889</v>
      </c>
      <c r="C329" s="67">
        <v>6</v>
      </c>
      <c r="D329" s="67">
        <v>1</v>
      </c>
      <c r="E329" s="69" t="s">
        <v>900</v>
      </c>
      <c r="F329" s="64">
        <f>G329+H329</f>
        <v>0</v>
      </c>
      <c r="G329" s="64"/>
      <c r="H329" s="64"/>
    </row>
    <row r="330" spans="1:8" ht="15" customHeight="1">
      <c r="A330" s="67"/>
      <c r="B330" s="67"/>
      <c r="C330" s="67"/>
      <c r="D330" s="67"/>
      <c r="E330" s="69" t="s">
        <v>742</v>
      </c>
      <c r="F330" s="64">
        <f>G330+H330</f>
        <v>0</v>
      </c>
      <c r="G330" s="64"/>
      <c r="H330" s="64"/>
    </row>
    <row r="331" spans="1:8" s="66" customFormat="1" ht="24" customHeight="1">
      <c r="A331" s="67">
        <v>2700</v>
      </c>
      <c r="B331" s="73" t="s">
        <v>901</v>
      </c>
      <c r="C331" s="73">
        <v>0</v>
      </c>
      <c r="D331" s="73">
        <v>0</v>
      </c>
      <c r="E331" s="89" t="s">
        <v>902</v>
      </c>
      <c r="F331" s="64">
        <f>G331+H331</f>
        <v>3400</v>
      </c>
      <c r="G331" s="64">
        <f>G333+G342+G352+G362+G366+G370</f>
        <v>3400</v>
      </c>
      <c r="H331" s="64">
        <f>H333+H342+H352+H362+H366+H370</f>
        <v>0</v>
      </c>
    </row>
    <row r="332" spans="1:8" ht="15" customHeight="1">
      <c r="A332" s="67"/>
      <c r="B332" s="73"/>
      <c r="C332" s="73"/>
      <c r="D332" s="73"/>
      <c r="E332" s="69" t="s">
        <v>738</v>
      </c>
      <c r="F332" s="64"/>
      <c r="G332" s="64"/>
      <c r="H332" s="64"/>
    </row>
    <row r="333" spans="1:8" ht="15" customHeight="1">
      <c r="A333" s="67">
        <v>2710</v>
      </c>
      <c r="B333" s="73" t="s">
        <v>901</v>
      </c>
      <c r="C333" s="73">
        <v>1</v>
      </c>
      <c r="D333" s="73">
        <v>0</v>
      </c>
      <c r="E333" s="80" t="s">
        <v>903</v>
      </c>
      <c r="F333" s="64">
        <f>G333+H333</f>
        <v>3400</v>
      </c>
      <c r="G333" s="64">
        <f>G339</f>
        <v>3400</v>
      </c>
      <c r="H333" s="64"/>
    </row>
    <row r="334" spans="1:8" s="71" customFormat="1" ht="15" customHeight="1">
      <c r="A334" s="67"/>
      <c r="B334" s="73"/>
      <c r="C334" s="73"/>
      <c r="D334" s="73"/>
      <c r="E334" s="69" t="s">
        <v>740</v>
      </c>
      <c r="F334" s="64"/>
      <c r="G334" s="74"/>
      <c r="H334" s="74"/>
    </row>
    <row r="335" spans="1:8" ht="15" customHeight="1">
      <c r="A335" s="67">
        <v>2711</v>
      </c>
      <c r="B335" s="67" t="s">
        <v>901</v>
      </c>
      <c r="C335" s="67">
        <v>1</v>
      </c>
      <c r="D335" s="67">
        <v>1</v>
      </c>
      <c r="E335" s="69" t="s">
        <v>904</v>
      </c>
      <c r="F335" s="64">
        <f t="shared" ref="F335:F342" si="13">G335+H335</f>
        <v>0</v>
      </c>
      <c r="G335" s="64"/>
      <c r="H335" s="64"/>
    </row>
    <row r="336" spans="1:8" ht="15" customHeight="1">
      <c r="A336" s="67"/>
      <c r="B336" s="67"/>
      <c r="C336" s="67"/>
      <c r="D336" s="67"/>
      <c r="E336" s="69" t="s">
        <v>742</v>
      </c>
      <c r="F336" s="64">
        <f t="shared" si="13"/>
        <v>0</v>
      </c>
      <c r="G336" s="64"/>
      <c r="H336" s="64"/>
    </row>
    <row r="337" spans="1:8" ht="15" customHeight="1">
      <c r="A337" s="67">
        <v>2712</v>
      </c>
      <c r="B337" s="67" t="s">
        <v>901</v>
      </c>
      <c r="C337" s="67">
        <v>1</v>
      </c>
      <c r="D337" s="67">
        <v>2</v>
      </c>
      <c r="E337" s="69" t="s">
        <v>905</v>
      </c>
      <c r="F337" s="64">
        <f t="shared" si="13"/>
        <v>0</v>
      </c>
      <c r="G337" s="64"/>
      <c r="H337" s="64"/>
    </row>
    <row r="338" spans="1:8" ht="15" customHeight="1">
      <c r="A338" s="67"/>
      <c r="B338" s="67"/>
      <c r="C338" s="67"/>
      <c r="D338" s="67"/>
      <c r="E338" s="69" t="s">
        <v>742</v>
      </c>
      <c r="F338" s="64">
        <f t="shared" si="13"/>
        <v>0</v>
      </c>
      <c r="G338" s="64"/>
      <c r="H338" s="64"/>
    </row>
    <row r="339" spans="1:8" ht="15" customHeight="1">
      <c r="A339" s="67">
        <v>2713</v>
      </c>
      <c r="B339" s="67" t="s">
        <v>901</v>
      </c>
      <c r="C339" s="67">
        <v>1</v>
      </c>
      <c r="D339" s="67">
        <v>3</v>
      </c>
      <c r="E339" s="69" t="s">
        <v>906</v>
      </c>
      <c r="F339" s="64">
        <f t="shared" si="13"/>
        <v>3400</v>
      </c>
      <c r="G339" s="64">
        <f>G340</f>
        <v>3400</v>
      </c>
      <c r="H339" s="64"/>
    </row>
    <row r="340" spans="1:8" ht="27.75" customHeight="1">
      <c r="A340" s="67"/>
      <c r="B340" s="67"/>
      <c r="C340" s="67"/>
      <c r="D340" s="67"/>
      <c r="E340" s="69" t="s">
        <v>742</v>
      </c>
      <c r="F340" s="64">
        <f t="shared" si="13"/>
        <v>3400</v>
      </c>
      <c r="G340" s="64">
        <f>G341</f>
        <v>3400</v>
      </c>
      <c r="H340" s="64"/>
    </row>
    <row r="341" spans="1:8" ht="15" customHeight="1">
      <c r="A341" s="67"/>
      <c r="B341" s="67"/>
      <c r="C341" s="67"/>
      <c r="D341" s="67"/>
      <c r="E341" s="69" t="s">
        <v>907</v>
      </c>
      <c r="F341" s="64">
        <f t="shared" si="13"/>
        <v>3400</v>
      </c>
      <c r="G341" s="64">
        <v>3400</v>
      </c>
      <c r="H341" s="64"/>
    </row>
    <row r="342" spans="1:8" ht="15" customHeight="1">
      <c r="A342" s="67">
        <v>2720</v>
      </c>
      <c r="B342" s="73" t="s">
        <v>901</v>
      </c>
      <c r="C342" s="73">
        <v>2</v>
      </c>
      <c r="D342" s="73">
        <v>0</v>
      </c>
      <c r="E342" s="80" t="s">
        <v>908</v>
      </c>
      <c r="F342" s="64">
        <f t="shared" si="13"/>
        <v>0</v>
      </c>
      <c r="G342" s="64"/>
      <c r="H342" s="64"/>
    </row>
    <row r="343" spans="1:8" s="71" customFormat="1" ht="15" customHeight="1">
      <c r="A343" s="67"/>
      <c r="B343" s="73"/>
      <c r="C343" s="73"/>
      <c r="D343" s="73"/>
      <c r="E343" s="69" t="s">
        <v>740</v>
      </c>
      <c r="F343" s="64"/>
      <c r="G343" s="74"/>
      <c r="H343" s="74"/>
    </row>
    <row r="344" spans="1:8" ht="15" customHeight="1">
      <c r="A344" s="67">
        <v>2721</v>
      </c>
      <c r="B344" s="67" t="s">
        <v>901</v>
      </c>
      <c r="C344" s="67">
        <v>2</v>
      </c>
      <c r="D344" s="67">
        <v>1</v>
      </c>
      <c r="E344" s="69" t="s">
        <v>909</v>
      </c>
      <c r="F344" s="64">
        <f t="shared" ref="F344:F352" si="14">G344+H344</f>
        <v>0</v>
      </c>
      <c r="G344" s="64"/>
      <c r="H344" s="64"/>
    </row>
    <row r="345" spans="1:8" ht="15" customHeight="1">
      <c r="A345" s="67"/>
      <c r="B345" s="67"/>
      <c r="C345" s="67"/>
      <c r="D345" s="67"/>
      <c r="E345" s="69" t="s">
        <v>742</v>
      </c>
      <c r="F345" s="64">
        <f t="shared" si="14"/>
        <v>0</v>
      </c>
      <c r="G345" s="64"/>
      <c r="H345" s="64"/>
    </row>
    <row r="346" spans="1:8" ht="15" customHeight="1">
      <c r="A346" s="67">
        <v>2722</v>
      </c>
      <c r="B346" s="67" t="s">
        <v>901</v>
      </c>
      <c r="C346" s="67">
        <v>2</v>
      </c>
      <c r="D346" s="67">
        <v>2</v>
      </c>
      <c r="E346" s="69" t="s">
        <v>910</v>
      </c>
      <c r="F346" s="64">
        <f t="shared" si="14"/>
        <v>0</v>
      </c>
      <c r="G346" s="64"/>
      <c r="H346" s="64"/>
    </row>
    <row r="347" spans="1:8" ht="15" customHeight="1">
      <c r="A347" s="67"/>
      <c r="B347" s="67"/>
      <c r="C347" s="67"/>
      <c r="D347" s="67"/>
      <c r="E347" s="69" t="s">
        <v>742</v>
      </c>
      <c r="F347" s="64">
        <f t="shared" si="14"/>
        <v>0</v>
      </c>
      <c r="G347" s="64"/>
      <c r="H347" s="64"/>
    </row>
    <row r="348" spans="1:8" ht="15" customHeight="1">
      <c r="A348" s="67">
        <v>2723</v>
      </c>
      <c r="B348" s="67" t="s">
        <v>901</v>
      </c>
      <c r="C348" s="67">
        <v>2</v>
      </c>
      <c r="D348" s="67">
        <v>3</v>
      </c>
      <c r="E348" s="69" t="s">
        <v>911</v>
      </c>
      <c r="F348" s="64">
        <f t="shared" si="14"/>
        <v>0</v>
      </c>
      <c r="G348" s="64"/>
      <c r="H348" s="64"/>
    </row>
    <row r="349" spans="1:8" ht="15" customHeight="1">
      <c r="A349" s="67"/>
      <c r="B349" s="67"/>
      <c r="C349" s="67"/>
      <c r="D349" s="67"/>
      <c r="E349" s="69" t="s">
        <v>742</v>
      </c>
      <c r="F349" s="64">
        <f t="shared" si="14"/>
        <v>0</v>
      </c>
      <c r="G349" s="64"/>
      <c r="H349" s="64"/>
    </row>
    <row r="350" spans="1:8" ht="15" customHeight="1">
      <c r="A350" s="67">
        <v>2724</v>
      </c>
      <c r="B350" s="67" t="s">
        <v>901</v>
      </c>
      <c r="C350" s="67">
        <v>2</v>
      </c>
      <c r="D350" s="67">
        <v>4</v>
      </c>
      <c r="E350" s="69" t="s">
        <v>912</v>
      </c>
      <c r="F350" s="64">
        <f t="shared" si="14"/>
        <v>0</v>
      </c>
      <c r="G350" s="64"/>
      <c r="H350" s="64"/>
    </row>
    <row r="351" spans="1:8" ht="15" customHeight="1">
      <c r="A351" s="67"/>
      <c r="B351" s="67"/>
      <c r="C351" s="67"/>
      <c r="D351" s="67"/>
      <c r="E351" s="69" t="s">
        <v>742</v>
      </c>
      <c r="F351" s="64">
        <f t="shared" si="14"/>
        <v>0</v>
      </c>
      <c r="G351" s="64"/>
      <c r="H351" s="64"/>
    </row>
    <row r="352" spans="1:8" ht="15" customHeight="1">
      <c r="A352" s="67">
        <v>2730</v>
      </c>
      <c r="B352" s="73" t="s">
        <v>901</v>
      </c>
      <c r="C352" s="73">
        <v>3</v>
      </c>
      <c r="D352" s="73">
        <v>0</v>
      </c>
      <c r="E352" s="80" t="s">
        <v>913</v>
      </c>
      <c r="F352" s="64">
        <f t="shared" si="14"/>
        <v>0</v>
      </c>
      <c r="G352" s="64"/>
      <c r="H352" s="64"/>
    </row>
    <row r="353" spans="1:8" s="71" customFormat="1" ht="15" customHeight="1">
      <c r="A353" s="67"/>
      <c r="B353" s="73"/>
      <c r="C353" s="73"/>
      <c r="D353" s="73"/>
      <c r="E353" s="69" t="s">
        <v>740</v>
      </c>
      <c r="F353" s="64"/>
      <c r="G353" s="74"/>
      <c r="H353" s="74"/>
    </row>
    <row r="354" spans="1:8" ht="15" customHeight="1">
      <c r="A354" s="67">
        <v>2731</v>
      </c>
      <c r="B354" s="67" t="s">
        <v>901</v>
      </c>
      <c r="C354" s="67">
        <v>3</v>
      </c>
      <c r="D354" s="67">
        <v>1</v>
      </c>
      <c r="E354" s="69" t="s">
        <v>914</v>
      </c>
      <c r="F354" s="64">
        <f t="shared" ref="F354:F362" si="15">G354+H354</f>
        <v>0</v>
      </c>
      <c r="G354" s="64"/>
      <c r="H354" s="64"/>
    </row>
    <row r="355" spans="1:8" ht="15" customHeight="1">
      <c r="A355" s="67"/>
      <c r="B355" s="67"/>
      <c r="C355" s="67"/>
      <c r="D355" s="67"/>
      <c r="E355" s="69" t="s">
        <v>742</v>
      </c>
      <c r="F355" s="64">
        <f t="shared" si="15"/>
        <v>0</v>
      </c>
      <c r="G355" s="64"/>
      <c r="H355" s="64"/>
    </row>
    <row r="356" spans="1:8" ht="15" customHeight="1">
      <c r="A356" s="67">
        <v>2732</v>
      </c>
      <c r="B356" s="67" t="s">
        <v>901</v>
      </c>
      <c r="C356" s="67">
        <v>3</v>
      </c>
      <c r="D356" s="67">
        <v>2</v>
      </c>
      <c r="E356" s="69" t="s">
        <v>915</v>
      </c>
      <c r="F356" s="64">
        <f t="shared" si="15"/>
        <v>0</v>
      </c>
      <c r="G356" s="64"/>
      <c r="H356" s="64"/>
    </row>
    <row r="357" spans="1:8" ht="15" customHeight="1">
      <c r="A357" s="67"/>
      <c r="B357" s="67"/>
      <c r="C357" s="67"/>
      <c r="D357" s="67"/>
      <c r="E357" s="69" t="s">
        <v>742</v>
      </c>
      <c r="F357" s="64">
        <f t="shared" si="15"/>
        <v>0</v>
      </c>
      <c r="G357" s="64"/>
      <c r="H357" s="64"/>
    </row>
    <row r="358" spans="1:8" ht="15" customHeight="1">
      <c r="A358" s="67">
        <v>2733</v>
      </c>
      <c r="B358" s="67" t="s">
        <v>901</v>
      </c>
      <c r="C358" s="67">
        <v>3</v>
      </c>
      <c r="D358" s="67">
        <v>3</v>
      </c>
      <c r="E358" s="69" t="s">
        <v>916</v>
      </c>
      <c r="F358" s="64">
        <f t="shared" si="15"/>
        <v>0</v>
      </c>
      <c r="G358" s="64"/>
      <c r="H358" s="64"/>
    </row>
    <row r="359" spans="1:8" ht="15" customHeight="1">
      <c r="A359" s="67"/>
      <c r="B359" s="67"/>
      <c r="C359" s="67"/>
      <c r="D359" s="67"/>
      <c r="E359" s="69" t="s">
        <v>742</v>
      </c>
      <c r="F359" s="64">
        <f t="shared" si="15"/>
        <v>0</v>
      </c>
      <c r="G359" s="64"/>
      <c r="H359" s="64"/>
    </row>
    <row r="360" spans="1:8" ht="15" customHeight="1">
      <c r="A360" s="67">
        <v>2734</v>
      </c>
      <c r="B360" s="67" t="s">
        <v>901</v>
      </c>
      <c r="C360" s="67">
        <v>3</v>
      </c>
      <c r="D360" s="67">
        <v>4</v>
      </c>
      <c r="E360" s="69" t="s">
        <v>917</v>
      </c>
      <c r="F360" s="64">
        <f t="shared" si="15"/>
        <v>0</v>
      </c>
      <c r="G360" s="64"/>
      <c r="H360" s="64"/>
    </row>
    <row r="361" spans="1:8" ht="15" customHeight="1">
      <c r="A361" s="67"/>
      <c r="B361" s="67"/>
      <c r="C361" s="67"/>
      <c r="D361" s="67"/>
      <c r="E361" s="69" t="s">
        <v>742</v>
      </c>
      <c r="F361" s="64">
        <f t="shared" si="15"/>
        <v>0</v>
      </c>
      <c r="G361" s="64"/>
      <c r="H361" s="64"/>
    </row>
    <row r="362" spans="1:8" ht="15" customHeight="1">
      <c r="A362" s="67">
        <v>2740</v>
      </c>
      <c r="B362" s="73" t="s">
        <v>901</v>
      </c>
      <c r="C362" s="73">
        <v>4</v>
      </c>
      <c r="D362" s="73">
        <v>0</v>
      </c>
      <c r="E362" s="80" t="s">
        <v>918</v>
      </c>
      <c r="F362" s="64">
        <f t="shared" si="15"/>
        <v>0</v>
      </c>
      <c r="G362" s="64"/>
      <c r="H362" s="64"/>
    </row>
    <row r="363" spans="1:8" s="71" customFormat="1" ht="15" customHeight="1">
      <c r="A363" s="67"/>
      <c r="B363" s="73"/>
      <c r="C363" s="73"/>
      <c r="D363" s="73"/>
      <c r="E363" s="69" t="s">
        <v>740</v>
      </c>
      <c r="F363" s="64"/>
      <c r="G363" s="74"/>
      <c r="H363" s="74"/>
    </row>
    <row r="364" spans="1:8" ht="15" customHeight="1">
      <c r="A364" s="67">
        <v>2741</v>
      </c>
      <c r="B364" s="67" t="s">
        <v>901</v>
      </c>
      <c r="C364" s="67">
        <v>4</v>
      </c>
      <c r="D364" s="67">
        <v>1</v>
      </c>
      <c r="E364" s="69" t="s">
        <v>918</v>
      </c>
      <c r="F364" s="64">
        <f>G364+H364</f>
        <v>0</v>
      </c>
      <c r="G364" s="64"/>
      <c r="H364" s="64"/>
    </row>
    <row r="365" spans="1:8" ht="15" customHeight="1">
      <c r="A365" s="67"/>
      <c r="B365" s="67"/>
      <c r="C365" s="67"/>
      <c r="D365" s="67"/>
      <c r="E365" s="69" t="s">
        <v>742</v>
      </c>
      <c r="F365" s="64">
        <f>G365+H365</f>
        <v>0</v>
      </c>
      <c r="G365" s="64"/>
      <c r="H365" s="64"/>
    </row>
    <row r="366" spans="1:8" ht="15" customHeight="1">
      <c r="A366" s="67">
        <v>2750</v>
      </c>
      <c r="B366" s="73" t="s">
        <v>901</v>
      </c>
      <c r="C366" s="73">
        <v>5</v>
      </c>
      <c r="D366" s="73">
        <v>0</v>
      </c>
      <c r="E366" s="80" t="s">
        <v>919</v>
      </c>
      <c r="F366" s="64">
        <f>G366+H366</f>
        <v>0</v>
      </c>
      <c r="G366" s="64"/>
      <c r="H366" s="64"/>
    </row>
    <row r="367" spans="1:8" s="71" customFormat="1" ht="15" customHeight="1">
      <c r="A367" s="67"/>
      <c r="B367" s="73"/>
      <c r="C367" s="73"/>
      <c r="D367" s="73"/>
      <c r="E367" s="69" t="s">
        <v>740</v>
      </c>
      <c r="F367" s="64"/>
      <c r="G367" s="74"/>
      <c r="H367" s="74"/>
    </row>
    <row r="368" spans="1:8" ht="15" customHeight="1">
      <c r="A368" s="67">
        <v>2751</v>
      </c>
      <c r="B368" s="67" t="s">
        <v>901</v>
      </c>
      <c r="C368" s="67">
        <v>5</v>
      </c>
      <c r="D368" s="67">
        <v>1</v>
      </c>
      <c r="E368" s="69" t="s">
        <v>919</v>
      </c>
      <c r="F368" s="64">
        <f>G368+H368</f>
        <v>0</v>
      </c>
      <c r="G368" s="64"/>
      <c r="H368" s="64"/>
    </row>
    <row r="369" spans="1:8" ht="15" customHeight="1">
      <c r="A369" s="67"/>
      <c r="B369" s="67"/>
      <c r="C369" s="67"/>
      <c r="D369" s="67"/>
      <c r="E369" s="69" t="s">
        <v>742</v>
      </c>
      <c r="F369" s="64">
        <f>G369+H369</f>
        <v>0</v>
      </c>
      <c r="G369" s="64"/>
      <c r="H369" s="64"/>
    </row>
    <row r="370" spans="1:8" ht="15" customHeight="1">
      <c r="A370" s="67">
        <v>2760</v>
      </c>
      <c r="B370" s="73" t="s">
        <v>901</v>
      </c>
      <c r="C370" s="73">
        <v>6</v>
      </c>
      <c r="D370" s="73">
        <v>0</v>
      </c>
      <c r="E370" s="80" t="s">
        <v>920</v>
      </c>
      <c r="F370" s="64">
        <f>G370+H370</f>
        <v>0</v>
      </c>
      <c r="G370" s="64"/>
      <c r="H370" s="64"/>
    </row>
    <row r="371" spans="1:8" s="71" customFormat="1" ht="15" customHeight="1">
      <c r="A371" s="67"/>
      <c r="B371" s="73"/>
      <c r="C371" s="73"/>
      <c r="D371" s="73"/>
      <c r="E371" s="69" t="s">
        <v>740</v>
      </c>
      <c r="F371" s="64"/>
      <c r="G371" s="74"/>
      <c r="H371" s="74"/>
    </row>
    <row r="372" spans="1:8" ht="15" customHeight="1">
      <c r="A372" s="67">
        <v>2761</v>
      </c>
      <c r="B372" s="67" t="s">
        <v>901</v>
      </c>
      <c r="C372" s="67">
        <v>6</v>
      </c>
      <c r="D372" s="67">
        <v>1</v>
      </c>
      <c r="E372" s="69" t="s">
        <v>921</v>
      </c>
      <c r="F372" s="64">
        <f>G372+H372</f>
        <v>0</v>
      </c>
      <c r="G372" s="64"/>
      <c r="H372" s="64"/>
    </row>
    <row r="373" spans="1:8" ht="15" customHeight="1">
      <c r="A373" s="67"/>
      <c r="B373" s="67"/>
      <c r="C373" s="67"/>
      <c r="D373" s="67"/>
      <c r="E373" s="69" t="s">
        <v>742</v>
      </c>
      <c r="F373" s="64">
        <f>G373+H373</f>
        <v>0</v>
      </c>
      <c r="G373" s="64"/>
      <c r="H373" s="64"/>
    </row>
    <row r="374" spans="1:8" ht="15" customHeight="1">
      <c r="A374" s="67">
        <v>2762</v>
      </c>
      <c r="B374" s="67" t="s">
        <v>901</v>
      </c>
      <c r="C374" s="67">
        <v>6</v>
      </c>
      <c r="D374" s="67">
        <v>2</v>
      </c>
      <c r="E374" s="69" t="s">
        <v>920</v>
      </c>
      <c r="F374" s="64">
        <f>G374+H374</f>
        <v>0</v>
      </c>
      <c r="G374" s="64"/>
      <c r="H374" s="64"/>
    </row>
    <row r="375" spans="1:8" ht="15" customHeight="1">
      <c r="A375" s="67"/>
      <c r="B375" s="67"/>
      <c r="C375" s="67"/>
      <c r="D375" s="67"/>
      <c r="E375" s="69" t="s">
        <v>742</v>
      </c>
      <c r="F375" s="64">
        <f>G375+H375</f>
        <v>0</v>
      </c>
      <c r="G375" s="64"/>
      <c r="H375" s="64"/>
    </row>
    <row r="376" spans="1:8" s="66" customFormat="1" ht="22.5" customHeight="1">
      <c r="A376" s="67">
        <v>2800</v>
      </c>
      <c r="B376" s="73" t="s">
        <v>922</v>
      </c>
      <c r="C376" s="73">
        <v>0</v>
      </c>
      <c r="D376" s="73">
        <v>0</v>
      </c>
      <c r="E376" s="89" t="s">
        <v>923</v>
      </c>
      <c r="F376" s="64">
        <f>G376+H376</f>
        <v>351090.4</v>
      </c>
      <c r="G376" s="64">
        <f>G378+G382+G408+G419+G427+G431</f>
        <v>127672.6</v>
      </c>
      <c r="H376" s="64">
        <f>H378+H382+H411+H419+H427+H431</f>
        <v>223417.8</v>
      </c>
    </row>
    <row r="377" spans="1:8" ht="15" customHeight="1">
      <c r="A377" s="67"/>
      <c r="B377" s="73"/>
      <c r="C377" s="73"/>
      <c r="D377" s="73"/>
      <c r="E377" s="69" t="s">
        <v>738</v>
      </c>
      <c r="F377" s="64"/>
      <c r="G377" s="64"/>
      <c r="H377" s="64"/>
    </row>
    <row r="378" spans="1:8" ht="15" customHeight="1">
      <c r="A378" s="67">
        <v>2810</v>
      </c>
      <c r="B378" s="67" t="s">
        <v>922</v>
      </c>
      <c r="C378" s="67">
        <v>1</v>
      </c>
      <c r="D378" s="67">
        <v>0</v>
      </c>
      <c r="E378" s="80" t="s">
        <v>924</v>
      </c>
      <c r="F378" s="64">
        <f>G378+H378</f>
        <v>0</v>
      </c>
      <c r="G378" s="64">
        <f>G380</f>
        <v>0</v>
      </c>
      <c r="H378" s="64">
        <f>H380</f>
        <v>0</v>
      </c>
    </row>
    <row r="379" spans="1:8" s="71" customFormat="1" ht="15" customHeight="1">
      <c r="A379" s="67"/>
      <c r="B379" s="73"/>
      <c r="C379" s="73"/>
      <c r="D379" s="73"/>
      <c r="E379" s="69" t="s">
        <v>740</v>
      </c>
      <c r="F379" s="64"/>
      <c r="G379" s="74"/>
      <c r="H379" s="74"/>
    </row>
    <row r="380" spans="1:8" ht="15" customHeight="1">
      <c r="A380" s="67">
        <v>2811</v>
      </c>
      <c r="B380" s="67" t="s">
        <v>922</v>
      </c>
      <c r="C380" s="67">
        <v>1</v>
      </c>
      <c r="D380" s="67">
        <v>1</v>
      </c>
      <c r="E380" s="69" t="s">
        <v>924</v>
      </c>
      <c r="F380" s="64">
        <f>G380+H380</f>
        <v>0</v>
      </c>
      <c r="G380" s="64">
        <v>0</v>
      </c>
      <c r="H380" s="64"/>
    </row>
    <row r="381" spans="1:8" ht="15" customHeight="1">
      <c r="A381" s="67"/>
      <c r="B381" s="67"/>
      <c r="C381" s="67"/>
      <c r="D381" s="67"/>
      <c r="E381" s="69" t="s">
        <v>742</v>
      </c>
      <c r="F381" s="64">
        <f>G381+H381</f>
        <v>0</v>
      </c>
      <c r="G381" s="64">
        <v>0</v>
      </c>
      <c r="H381" s="64">
        <v>0</v>
      </c>
    </row>
    <row r="382" spans="1:8" ht="15" customHeight="1">
      <c r="A382" s="67">
        <v>2820</v>
      </c>
      <c r="B382" s="73" t="s">
        <v>922</v>
      </c>
      <c r="C382" s="73">
        <v>2</v>
      </c>
      <c r="D382" s="73">
        <v>0</v>
      </c>
      <c r="E382" s="80" t="s">
        <v>925</v>
      </c>
      <c r="F382" s="64">
        <f>G382+H382</f>
        <v>158358.1</v>
      </c>
      <c r="G382" s="64">
        <f>G384+G393+G401</f>
        <v>121872.6</v>
      </c>
      <c r="H382" s="64">
        <f>H384+H393+H408</f>
        <v>36485.5</v>
      </c>
    </row>
    <row r="383" spans="1:8" s="71" customFormat="1" ht="15" customHeight="1">
      <c r="A383" s="67"/>
      <c r="B383" s="73"/>
      <c r="C383" s="73"/>
      <c r="D383" s="73"/>
      <c r="E383" s="69" t="s">
        <v>740</v>
      </c>
      <c r="F383" s="64"/>
      <c r="G383" s="74"/>
      <c r="H383" s="74"/>
    </row>
    <row r="384" spans="1:8" ht="15" customHeight="1">
      <c r="A384" s="67">
        <v>2821</v>
      </c>
      <c r="B384" s="67" t="s">
        <v>922</v>
      </c>
      <c r="C384" s="67">
        <v>2</v>
      </c>
      <c r="D384" s="67">
        <v>1</v>
      </c>
      <c r="E384" s="69" t="s">
        <v>926</v>
      </c>
      <c r="F384" s="64">
        <f t="shared" ref="F384:F392" si="16">G384+H384</f>
        <v>51555</v>
      </c>
      <c r="G384" s="64">
        <f>G385</f>
        <v>50005</v>
      </c>
      <c r="H384" s="64">
        <f>H385</f>
        <v>1550</v>
      </c>
    </row>
    <row r="385" spans="1:9" ht="24.75" customHeight="1">
      <c r="A385" s="67"/>
      <c r="B385" s="67"/>
      <c r="C385" s="67"/>
      <c r="D385" s="67"/>
      <c r="E385" s="69" t="s">
        <v>742</v>
      </c>
      <c r="F385" s="64">
        <f t="shared" si="16"/>
        <v>51555</v>
      </c>
      <c r="G385" s="64">
        <f>G386+G387+G388</f>
        <v>50005</v>
      </c>
      <c r="H385" s="64">
        <f>H389+H390</f>
        <v>1550</v>
      </c>
    </row>
    <row r="386" spans="1:9" ht="15" customHeight="1">
      <c r="A386" s="67"/>
      <c r="B386" s="67"/>
      <c r="C386" s="67"/>
      <c r="D386" s="67"/>
      <c r="E386" s="92" t="s">
        <v>927</v>
      </c>
      <c r="F386" s="64">
        <f t="shared" si="16"/>
        <v>42005</v>
      </c>
      <c r="G386" s="64">
        <v>42005</v>
      </c>
      <c r="H386" s="64"/>
    </row>
    <row r="387" spans="1:9" ht="15" customHeight="1">
      <c r="A387" s="67"/>
      <c r="B387" s="67"/>
      <c r="C387" s="67"/>
      <c r="D387" s="67"/>
      <c r="E387" s="92" t="s">
        <v>928</v>
      </c>
      <c r="F387" s="64">
        <f t="shared" si="16"/>
        <v>3000</v>
      </c>
      <c r="G387" s="64">
        <v>3000</v>
      </c>
      <c r="H387" s="64"/>
    </row>
    <row r="388" spans="1:9" ht="15" customHeight="1">
      <c r="A388" s="67"/>
      <c r="B388" s="67"/>
      <c r="C388" s="67"/>
      <c r="D388" s="67"/>
      <c r="E388" s="92" t="s">
        <v>929</v>
      </c>
      <c r="F388" s="64">
        <f t="shared" si="16"/>
        <v>5000</v>
      </c>
      <c r="G388" s="64">
        <v>5000</v>
      </c>
      <c r="H388" s="64"/>
    </row>
    <row r="389" spans="1:9" ht="15" customHeight="1">
      <c r="A389" s="67"/>
      <c r="B389" s="67"/>
      <c r="C389" s="67"/>
      <c r="D389" s="67"/>
      <c r="E389" s="92" t="s">
        <v>766</v>
      </c>
      <c r="F389" s="64">
        <f t="shared" si="16"/>
        <v>1500</v>
      </c>
      <c r="G389" s="64"/>
      <c r="H389" s="64">
        <v>1500</v>
      </c>
    </row>
    <row r="390" spans="1:9" ht="15" customHeight="1">
      <c r="A390" s="67"/>
      <c r="B390" s="67"/>
      <c r="C390" s="67"/>
      <c r="D390" s="67"/>
      <c r="E390" s="92" t="s">
        <v>769</v>
      </c>
      <c r="F390" s="64">
        <f t="shared" si="16"/>
        <v>50</v>
      </c>
      <c r="G390" s="64"/>
      <c r="H390" s="64">
        <v>50</v>
      </c>
    </row>
    <row r="391" spans="1:9" ht="15" customHeight="1">
      <c r="A391" s="67">
        <v>2822</v>
      </c>
      <c r="B391" s="67" t="s">
        <v>922</v>
      </c>
      <c r="C391" s="67">
        <v>2</v>
      </c>
      <c r="D391" s="67">
        <v>2</v>
      </c>
      <c r="E391" s="69" t="s">
        <v>930</v>
      </c>
      <c r="F391" s="64">
        <f t="shared" si="16"/>
        <v>0</v>
      </c>
      <c r="G391" s="64"/>
      <c r="H391" s="64"/>
    </row>
    <row r="392" spans="1:9" ht="15" customHeight="1">
      <c r="A392" s="67"/>
      <c r="B392" s="67"/>
      <c r="C392" s="67"/>
      <c r="D392" s="67"/>
      <c r="E392" s="69" t="s">
        <v>742</v>
      </c>
      <c r="F392" s="64">
        <f t="shared" si="16"/>
        <v>0</v>
      </c>
      <c r="G392" s="64"/>
      <c r="H392" s="64"/>
    </row>
    <row r="393" spans="1:9" ht="15" customHeight="1">
      <c r="A393" s="67">
        <v>2823</v>
      </c>
      <c r="B393" s="67" t="s">
        <v>922</v>
      </c>
      <c r="C393" s="67">
        <v>2</v>
      </c>
      <c r="D393" s="67">
        <v>3</v>
      </c>
      <c r="E393" s="69" t="s">
        <v>931</v>
      </c>
      <c r="F393" s="64">
        <f>F394</f>
        <v>87803.1</v>
      </c>
      <c r="G393" s="64">
        <f>G394</f>
        <v>52867.6</v>
      </c>
      <c r="H393" s="64">
        <f>H394</f>
        <v>34935.5</v>
      </c>
    </row>
    <row r="394" spans="1:9" ht="23.25" customHeight="1">
      <c r="A394" s="67"/>
      <c r="B394" s="67"/>
      <c r="C394" s="67"/>
      <c r="D394" s="67"/>
      <c r="E394" s="69" t="s">
        <v>742</v>
      </c>
      <c r="F394" s="64">
        <f t="shared" ref="F394:F419" si="17">G394+H394</f>
        <v>87803.1</v>
      </c>
      <c r="G394" s="64">
        <f>G395+G397+G396</f>
        <v>52867.6</v>
      </c>
      <c r="H394" s="64">
        <f>H399+H398+H400</f>
        <v>34935.5</v>
      </c>
      <c r="I394" s="78"/>
    </row>
    <row r="395" spans="1:9" ht="15" customHeight="1">
      <c r="A395" s="67"/>
      <c r="B395" s="67"/>
      <c r="C395" s="67"/>
      <c r="D395" s="67"/>
      <c r="E395" s="92" t="s">
        <v>927</v>
      </c>
      <c r="F395" s="64">
        <f t="shared" si="17"/>
        <v>48767.6</v>
      </c>
      <c r="G395" s="64">
        <v>48767.6</v>
      </c>
      <c r="H395" s="64"/>
    </row>
    <row r="396" spans="1:9" ht="15" customHeight="1">
      <c r="A396" s="67"/>
      <c r="B396" s="67"/>
      <c r="C396" s="67"/>
      <c r="D396" s="67"/>
      <c r="E396" s="92" t="s">
        <v>928</v>
      </c>
      <c r="F396" s="64">
        <f t="shared" si="17"/>
        <v>2000</v>
      </c>
      <c r="G396" s="64">
        <v>2000</v>
      </c>
      <c r="H396" s="64"/>
    </row>
    <row r="397" spans="1:9" ht="15" customHeight="1">
      <c r="A397" s="67"/>
      <c r="B397" s="67"/>
      <c r="C397" s="67"/>
      <c r="D397" s="67"/>
      <c r="E397" s="92" t="s">
        <v>932</v>
      </c>
      <c r="F397" s="64">
        <f t="shared" si="17"/>
        <v>2100</v>
      </c>
      <c r="G397" s="64">
        <v>2100</v>
      </c>
      <c r="H397" s="64"/>
    </row>
    <row r="398" spans="1:9" ht="15" customHeight="1">
      <c r="A398" s="67"/>
      <c r="B398" s="67"/>
      <c r="C398" s="67"/>
      <c r="D398" s="67"/>
      <c r="E398" s="79" t="s">
        <v>933</v>
      </c>
      <c r="F398" s="64">
        <f t="shared" si="17"/>
        <v>2500</v>
      </c>
      <c r="G398" s="64"/>
      <c r="H398" s="64">
        <v>2500</v>
      </c>
    </row>
    <row r="399" spans="1:9" ht="15" customHeight="1">
      <c r="A399" s="67"/>
      <c r="B399" s="67"/>
      <c r="C399" s="67"/>
      <c r="D399" s="67"/>
      <c r="E399" s="79" t="s">
        <v>934</v>
      </c>
      <c r="F399" s="64">
        <f t="shared" si="17"/>
        <v>32305.5</v>
      </c>
      <c r="G399" s="64"/>
      <c r="H399" s="64">
        <v>32305.5</v>
      </c>
    </row>
    <row r="400" spans="1:9" ht="15" customHeight="1">
      <c r="A400" s="67"/>
      <c r="B400" s="67"/>
      <c r="C400" s="67"/>
      <c r="D400" s="67"/>
      <c r="E400" s="79"/>
      <c r="F400" s="64">
        <f t="shared" si="17"/>
        <v>130</v>
      </c>
      <c r="G400" s="64"/>
      <c r="H400" s="64">
        <v>130</v>
      </c>
    </row>
    <row r="401" spans="1:8" ht="15" customHeight="1">
      <c r="A401" s="67">
        <v>2824</v>
      </c>
      <c r="B401" s="67" t="s">
        <v>922</v>
      </c>
      <c r="C401" s="67">
        <v>2</v>
      </c>
      <c r="D401" s="67">
        <v>4</v>
      </c>
      <c r="E401" s="69" t="s">
        <v>935</v>
      </c>
      <c r="F401" s="64">
        <f t="shared" si="17"/>
        <v>19000</v>
      </c>
      <c r="G401" s="64">
        <f>G402</f>
        <v>19000</v>
      </c>
      <c r="H401" s="64"/>
    </row>
    <row r="402" spans="1:8" ht="15" customHeight="1">
      <c r="A402" s="67"/>
      <c r="B402" s="67"/>
      <c r="C402" s="67"/>
      <c r="D402" s="67"/>
      <c r="E402" s="69" t="s">
        <v>742</v>
      </c>
      <c r="F402" s="64">
        <f t="shared" si="17"/>
        <v>19000</v>
      </c>
      <c r="G402" s="64">
        <f>G403</f>
        <v>19000</v>
      </c>
      <c r="H402" s="64"/>
    </row>
    <row r="403" spans="1:8" ht="15" customHeight="1">
      <c r="A403" s="67"/>
      <c r="B403" s="67"/>
      <c r="C403" s="67"/>
      <c r="D403" s="67"/>
      <c r="E403" s="93" t="s">
        <v>936</v>
      </c>
      <c r="F403" s="64">
        <f t="shared" si="17"/>
        <v>19000</v>
      </c>
      <c r="G403" s="64">
        <v>19000</v>
      </c>
      <c r="H403" s="64"/>
    </row>
    <row r="404" spans="1:8" ht="15" customHeight="1">
      <c r="A404" s="67">
        <v>2825</v>
      </c>
      <c r="B404" s="67" t="s">
        <v>922</v>
      </c>
      <c r="C404" s="67">
        <v>2</v>
      </c>
      <c r="D404" s="67">
        <v>5</v>
      </c>
      <c r="E404" s="69" t="s">
        <v>937</v>
      </c>
      <c r="F404" s="64">
        <f t="shared" si="17"/>
        <v>0</v>
      </c>
      <c r="G404" s="64"/>
      <c r="H404" s="64"/>
    </row>
    <row r="405" spans="1:8" ht="15" customHeight="1">
      <c r="A405" s="67"/>
      <c r="B405" s="67"/>
      <c r="C405" s="67"/>
      <c r="D405" s="67"/>
      <c r="E405" s="69" t="s">
        <v>742</v>
      </c>
      <c r="F405" s="64">
        <f t="shared" si="17"/>
        <v>0</v>
      </c>
      <c r="G405" s="64"/>
      <c r="H405" s="64"/>
    </row>
    <row r="406" spans="1:8" ht="15" customHeight="1">
      <c r="A406" s="67">
        <v>2826</v>
      </c>
      <c r="B406" s="67" t="s">
        <v>922</v>
      </c>
      <c r="C406" s="67">
        <v>2</v>
      </c>
      <c r="D406" s="67">
        <v>6</v>
      </c>
      <c r="E406" s="69" t="s">
        <v>938</v>
      </c>
      <c r="F406" s="64">
        <f t="shared" si="17"/>
        <v>0</v>
      </c>
      <c r="G406" s="64"/>
      <c r="H406" s="64"/>
    </row>
    <row r="407" spans="1:8" ht="15" customHeight="1">
      <c r="A407" s="67"/>
      <c r="B407" s="67"/>
      <c r="C407" s="67"/>
      <c r="D407" s="67"/>
      <c r="E407" s="69" t="s">
        <v>742</v>
      </c>
      <c r="F407" s="64">
        <f t="shared" si="17"/>
        <v>0</v>
      </c>
      <c r="G407" s="64"/>
      <c r="H407" s="64"/>
    </row>
    <row r="408" spans="1:8" ht="23.25" customHeight="1">
      <c r="A408" s="67">
        <v>2827</v>
      </c>
      <c r="B408" s="67" t="s">
        <v>922</v>
      </c>
      <c r="C408" s="67">
        <v>2</v>
      </c>
      <c r="D408" s="67">
        <v>7</v>
      </c>
      <c r="E408" s="69" t="s">
        <v>939</v>
      </c>
      <c r="F408" s="64">
        <f t="shared" si="17"/>
        <v>5000</v>
      </c>
      <c r="G408" s="64">
        <f>G409</f>
        <v>5000</v>
      </c>
      <c r="H408" s="64">
        <f>H409</f>
        <v>0</v>
      </c>
    </row>
    <row r="409" spans="1:8" ht="28.5" customHeight="1">
      <c r="A409" s="67"/>
      <c r="B409" s="67"/>
      <c r="C409" s="67"/>
      <c r="D409" s="67"/>
      <c r="E409" s="69" t="s">
        <v>742</v>
      </c>
      <c r="F409" s="64">
        <f t="shared" si="17"/>
        <v>5000</v>
      </c>
      <c r="G409" s="64">
        <f>G410</f>
        <v>5000</v>
      </c>
      <c r="H409" s="64"/>
    </row>
    <row r="410" spans="1:8" ht="15" customHeight="1">
      <c r="A410" s="67"/>
      <c r="B410" s="67"/>
      <c r="C410" s="67"/>
      <c r="D410" s="67"/>
      <c r="E410" s="69" t="s">
        <v>884</v>
      </c>
      <c r="F410" s="64">
        <f t="shared" si="17"/>
        <v>5000</v>
      </c>
      <c r="G410" s="64">
        <v>5000</v>
      </c>
      <c r="H410" s="64"/>
    </row>
    <row r="411" spans="1:8" ht="15" customHeight="1">
      <c r="A411" s="67">
        <v>2830</v>
      </c>
      <c r="B411" s="73" t="s">
        <v>922</v>
      </c>
      <c r="C411" s="73">
        <v>3</v>
      </c>
      <c r="D411" s="73">
        <v>0</v>
      </c>
      <c r="E411" s="80" t="s">
        <v>940</v>
      </c>
      <c r="F411" s="64">
        <f t="shared" si="17"/>
        <v>0</v>
      </c>
      <c r="G411" s="64"/>
      <c r="H411" s="64"/>
    </row>
    <row r="412" spans="1:8" s="71" customFormat="1" ht="15" customHeight="1">
      <c r="A412" s="67"/>
      <c r="B412" s="73"/>
      <c r="C412" s="73"/>
      <c r="D412" s="73"/>
      <c r="E412" s="69" t="s">
        <v>740</v>
      </c>
      <c r="F412" s="64">
        <f t="shared" si="17"/>
        <v>0</v>
      </c>
      <c r="G412" s="74"/>
      <c r="H412" s="74"/>
    </row>
    <row r="413" spans="1:8" ht="15" customHeight="1">
      <c r="A413" s="67">
        <v>2831</v>
      </c>
      <c r="B413" s="67" t="s">
        <v>922</v>
      </c>
      <c r="C413" s="67">
        <v>3</v>
      </c>
      <c r="D413" s="67">
        <v>1</v>
      </c>
      <c r="E413" s="69" t="s">
        <v>941</v>
      </c>
      <c r="F413" s="64">
        <f t="shared" si="17"/>
        <v>0</v>
      </c>
      <c r="G413" s="64"/>
      <c r="H413" s="64"/>
    </row>
    <row r="414" spans="1:8" ht="15" customHeight="1">
      <c r="A414" s="67"/>
      <c r="B414" s="67"/>
      <c r="C414" s="67"/>
      <c r="D414" s="67"/>
      <c r="E414" s="69" t="s">
        <v>742</v>
      </c>
      <c r="F414" s="64">
        <f t="shared" si="17"/>
        <v>0</v>
      </c>
      <c r="G414" s="64"/>
      <c r="H414" s="64"/>
    </row>
    <row r="415" spans="1:8" ht="15" customHeight="1">
      <c r="A415" s="67">
        <v>2832</v>
      </c>
      <c r="B415" s="67" t="s">
        <v>922</v>
      </c>
      <c r="C415" s="67">
        <v>3</v>
      </c>
      <c r="D415" s="67">
        <v>2</v>
      </c>
      <c r="E415" s="69" t="s">
        <v>942</v>
      </c>
      <c r="F415" s="64">
        <f t="shared" si="17"/>
        <v>0</v>
      </c>
      <c r="G415" s="64"/>
      <c r="H415" s="64"/>
    </row>
    <row r="416" spans="1:8" ht="15" customHeight="1">
      <c r="A416" s="67"/>
      <c r="B416" s="67"/>
      <c r="C416" s="67"/>
      <c r="D416" s="67"/>
      <c r="E416" s="69" t="s">
        <v>742</v>
      </c>
      <c r="F416" s="64">
        <f t="shared" si="17"/>
        <v>0</v>
      </c>
      <c r="G416" s="64"/>
      <c r="H416" s="64"/>
    </row>
    <row r="417" spans="1:8" ht="15" customHeight="1">
      <c r="A417" s="67">
        <v>2833</v>
      </c>
      <c r="B417" s="67" t="s">
        <v>922</v>
      </c>
      <c r="C417" s="67">
        <v>3</v>
      </c>
      <c r="D417" s="67">
        <v>3</v>
      </c>
      <c r="E417" s="69" t="s">
        <v>943</v>
      </c>
      <c r="F417" s="64">
        <f t="shared" si="17"/>
        <v>0</v>
      </c>
      <c r="G417" s="64"/>
      <c r="H417" s="64"/>
    </row>
    <row r="418" spans="1:8" ht="15" customHeight="1">
      <c r="A418" s="67"/>
      <c r="B418" s="67"/>
      <c r="C418" s="67"/>
      <c r="D418" s="67"/>
      <c r="E418" s="69" t="s">
        <v>742</v>
      </c>
      <c r="F418" s="64">
        <f t="shared" si="17"/>
        <v>0</v>
      </c>
      <c r="G418" s="64"/>
      <c r="H418" s="64"/>
    </row>
    <row r="419" spans="1:8" ht="15" customHeight="1">
      <c r="A419" s="67">
        <v>2840</v>
      </c>
      <c r="B419" s="73" t="s">
        <v>922</v>
      </c>
      <c r="C419" s="73">
        <v>4</v>
      </c>
      <c r="D419" s="73">
        <v>0</v>
      </c>
      <c r="E419" s="80" t="s">
        <v>944</v>
      </c>
      <c r="F419" s="64">
        <f t="shared" si="17"/>
        <v>0</v>
      </c>
      <c r="G419" s="64">
        <f>G423</f>
        <v>0</v>
      </c>
      <c r="H419" s="64">
        <f>H423</f>
        <v>0</v>
      </c>
    </row>
    <row r="420" spans="1:8" s="71" customFormat="1" ht="15" customHeight="1">
      <c r="A420" s="67"/>
      <c r="B420" s="73"/>
      <c r="C420" s="73"/>
      <c r="D420" s="73"/>
      <c r="E420" s="69" t="s">
        <v>740</v>
      </c>
      <c r="F420" s="64"/>
      <c r="G420" s="74"/>
      <c r="H420" s="74"/>
    </row>
    <row r="421" spans="1:8" ht="15" customHeight="1">
      <c r="A421" s="67">
        <v>2841</v>
      </c>
      <c r="B421" s="67" t="s">
        <v>922</v>
      </c>
      <c r="C421" s="67">
        <v>4</v>
      </c>
      <c r="D421" s="67">
        <v>1</v>
      </c>
      <c r="E421" s="69" t="s">
        <v>945</v>
      </c>
      <c r="F421" s="64">
        <f t="shared" ref="F421:F427" si="18">G421+H421</f>
        <v>0</v>
      </c>
      <c r="G421" s="64"/>
      <c r="H421" s="64"/>
    </row>
    <row r="422" spans="1:8" ht="15" customHeight="1">
      <c r="A422" s="67"/>
      <c r="B422" s="67"/>
      <c r="C422" s="67"/>
      <c r="D422" s="67"/>
      <c r="E422" s="69" t="s">
        <v>742</v>
      </c>
      <c r="F422" s="64">
        <f t="shared" si="18"/>
        <v>0</v>
      </c>
      <c r="G422" s="64"/>
      <c r="H422" s="64"/>
    </row>
    <row r="423" spans="1:8" ht="15" customHeight="1">
      <c r="A423" s="67">
        <v>2842</v>
      </c>
      <c r="B423" s="67" t="s">
        <v>922</v>
      </c>
      <c r="C423" s="67">
        <v>4</v>
      </c>
      <c r="D423" s="67">
        <v>2</v>
      </c>
      <c r="E423" s="69" t="s">
        <v>946</v>
      </c>
      <c r="F423" s="64">
        <f t="shared" si="18"/>
        <v>0</v>
      </c>
      <c r="G423" s="64">
        <f>G424</f>
        <v>0</v>
      </c>
      <c r="H423" s="64">
        <f>H424</f>
        <v>0</v>
      </c>
    </row>
    <row r="424" spans="1:8" ht="24.75" customHeight="1">
      <c r="A424" s="67"/>
      <c r="B424" s="67"/>
      <c r="C424" s="67"/>
      <c r="D424" s="67"/>
      <c r="E424" s="69" t="s">
        <v>742</v>
      </c>
      <c r="F424" s="64">
        <f t="shared" si="18"/>
        <v>0</v>
      </c>
      <c r="G424" s="64">
        <v>0</v>
      </c>
      <c r="H424" s="64">
        <v>0</v>
      </c>
    </row>
    <row r="425" spans="1:8" ht="15" customHeight="1">
      <c r="A425" s="67">
        <v>2843</v>
      </c>
      <c r="B425" s="67" t="s">
        <v>922</v>
      </c>
      <c r="C425" s="67">
        <v>4</v>
      </c>
      <c r="D425" s="67">
        <v>3</v>
      </c>
      <c r="E425" s="69" t="s">
        <v>944</v>
      </c>
      <c r="F425" s="64">
        <f t="shared" si="18"/>
        <v>0</v>
      </c>
      <c r="G425" s="64"/>
      <c r="H425" s="64"/>
    </row>
    <row r="426" spans="1:8" ht="15" customHeight="1">
      <c r="A426" s="67"/>
      <c r="B426" s="67"/>
      <c r="C426" s="67"/>
      <c r="D426" s="67"/>
      <c r="E426" s="69" t="s">
        <v>742</v>
      </c>
      <c r="F426" s="64">
        <f t="shared" si="18"/>
        <v>0</v>
      </c>
      <c r="G426" s="64"/>
      <c r="H426" s="64"/>
    </row>
    <row r="427" spans="1:8" ht="15" customHeight="1">
      <c r="A427" s="67">
        <v>2850</v>
      </c>
      <c r="B427" s="73" t="s">
        <v>922</v>
      </c>
      <c r="C427" s="73">
        <v>5</v>
      </c>
      <c r="D427" s="73">
        <v>0</v>
      </c>
      <c r="E427" s="94" t="s">
        <v>947</v>
      </c>
      <c r="F427" s="64">
        <f t="shared" si="18"/>
        <v>0</v>
      </c>
      <c r="G427" s="64"/>
      <c r="H427" s="64"/>
    </row>
    <row r="428" spans="1:8" s="71" customFormat="1" ht="15" customHeight="1">
      <c r="A428" s="67"/>
      <c r="B428" s="73"/>
      <c r="C428" s="73"/>
      <c r="D428" s="73"/>
      <c r="E428" s="69" t="s">
        <v>740</v>
      </c>
      <c r="F428" s="64"/>
      <c r="G428" s="74"/>
      <c r="H428" s="74"/>
    </row>
    <row r="429" spans="1:8" ht="15" customHeight="1">
      <c r="A429" s="67">
        <v>2851</v>
      </c>
      <c r="B429" s="73" t="s">
        <v>922</v>
      </c>
      <c r="C429" s="73">
        <v>5</v>
      </c>
      <c r="D429" s="73">
        <v>1</v>
      </c>
      <c r="E429" s="95" t="s">
        <v>947</v>
      </c>
      <c r="F429" s="64">
        <f>G429+H429</f>
        <v>0</v>
      </c>
      <c r="G429" s="64"/>
      <c r="H429" s="64"/>
    </row>
    <row r="430" spans="1:8" ht="15" customHeight="1">
      <c r="A430" s="67"/>
      <c r="B430" s="67"/>
      <c r="C430" s="67"/>
      <c r="D430" s="67"/>
      <c r="E430" s="69" t="s">
        <v>742</v>
      </c>
      <c r="F430" s="64">
        <f>G430+H430</f>
        <v>0</v>
      </c>
      <c r="G430" s="64"/>
      <c r="H430" s="64"/>
    </row>
    <row r="431" spans="1:8" ht="15" customHeight="1">
      <c r="A431" s="67">
        <v>2860</v>
      </c>
      <c r="B431" s="73" t="s">
        <v>922</v>
      </c>
      <c r="C431" s="73">
        <v>6</v>
      </c>
      <c r="D431" s="73">
        <v>0</v>
      </c>
      <c r="E431" s="94" t="s">
        <v>948</v>
      </c>
      <c r="F431" s="64">
        <f>G431+H431</f>
        <v>187732.3</v>
      </c>
      <c r="G431" s="64">
        <f>G433</f>
        <v>800</v>
      </c>
      <c r="H431" s="64">
        <f>H433</f>
        <v>186932.3</v>
      </c>
    </row>
    <row r="432" spans="1:8" s="71" customFormat="1" ht="15" customHeight="1">
      <c r="A432" s="67"/>
      <c r="B432" s="73"/>
      <c r="C432" s="73"/>
      <c r="D432" s="73"/>
      <c r="E432" s="69" t="s">
        <v>740</v>
      </c>
      <c r="F432" s="64"/>
      <c r="G432" s="74"/>
      <c r="H432" s="74"/>
    </row>
    <row r="433" spans="1:8" ht="15" customHeight="1">
      <c r="A433" s="67">
        <v>2861</v>
      </c>
      <c r="B433" s="67" t="s">
        <v>922</v>
      </c>
      <c r="C433" s="67">
        <v>6</v>
      </c>
      <c r="D433" s="67">
        <v>1</v>
      </c>
      <c r="E433" s="95" t="s">
        <v>948</v>
      </c>
      <c r="F433" s="64">
        <f t="shared" ref="F433:F441" si="19">G433+H433</f>
        <v>187732.3</v>
      </c>
      <c r="G433" s="64">
        <f>G434</f>
        <v>800</v>
      </c>
      <c r="H433" s="64">
        <f>H434</f>
        <v>186932.3</v>
      </c>
    </row>
    <row r="434" spans="1:8" ht="24" customHeight="1">
      <c r="A434" s="67"/>
      <c r="B434" s="67"/>
      <c r="C434" s="67"/>
      <c r="D434" s="67"/>
      <c r="E434" s="69" t="s">
        <v>742</v>
      </c>
      <c r="F434" s="64">
        <f t="shared" si="19"/>
        <v>187732.3</v>
      </c>
      <c r="G434" s="64">
        <f>G435</f>
        <v>800</v>
      </c>
      <c r="H434" s="64">
        <f>H436+H437+H438</f>
        <v>186932.3</v>
      </c>
    </row>
    <row r="435" spans="1:8" ht="15" customHeight="1">
      <c r="A435" s="67"/>
      <c r="B435" s="67"/>
      <c r="C435" s="67"/>
      <c r="D435" s="67"/>
      <c r="E435" s="77" t="s">
        <v>757</v>
      </c>
      <c r="F435" s="64">
        <f t="shared" si="19"/>
        <v>800</v>
      </c>
      <c r="G435" s="64">
        <v>800</v>
      </c>
      <c r="H435" s="64"/>
    </row>
    <row r="436" spans="1:8" ht="15" customHeight="1">
      <c r="A436" s="67"/>
      <c r="B436" s="67"/>
      <c r="C436" s="67"/>
      <c r="D436" s="67"/>
      <c r="E436" s="79" t="s">
        <v>949</v>
      </c>
      <c r="F436" s="64">
        <f t="shared" si="19"/>
        <v>184032.3</v>
      </c>
      <c r="G436" s="64"/>
      <c r="H436" s="64">
        <v>184032.3</v>
      </c>
    </row>
    <row r="437" spans="1:8" ht="15" customHeight="1">
      <c r="A437" s="67"/>
      <c r="B437" s="67"/>
      <c r="C437" s="67"/>
      <c r="D437" s="67"/>
      <c r="E437" s="79" t="s">
        <v>933</v>
      </c>
      <c r="F437" s="64">
        <f t="shared" si="19"/>
        <v>1500</v>
      </c>
      <c r="G437" s="64"/>
      <c r="H437" s="64">
        <v>1500</v>
      </c>
    </row>
    <row r="438" spans="1:8" ht="15" customHeight="1">
      <c r="A438" s="67"/>
      <c r="B438" s="67"/>
      <c r="C438" s="67"/>
      <c r="D438" s="67"/>
      <c r="E438" s="92" t="s">
        <v>769</v>
      </c>
      <c r="F438" s="64">
        <f t="shared" si="19"/>
        <v>1400</v>
      </c>
      <c r="G438" s="64"/>
      <c r="H438" s="64">
        <v>1400</v>
      </c>
    </row>
    <row r="439" spans="1:8" s="66" customFormat="1" ht="33" customHeight="1">
      <c r="A439" s="67">
        <v>2900</v>
      </c>
      <c r="B439" s="73" t="s">
        <v>950</v>
      </c>
      <c r="C439" s="73">
        <v>0</v>
      </c>
      <c r="D439" s="73">
        <v>0</v>
      </c>
      <c r="E439" s="89" t="s">
        <v>951</v>
      </c>
      <c r="F439" s="64">
        <f t="shared" si="19"/>
        <v>1044794.6</v>
      </c>
      <c r="G439" s="64">
        <f>G441+G456+G463+G470+G477+G488+G492+G496</f>
        <v>876769.7</v>
      </c>
      <c r="H439" s="64">
        <f>H441+H456+H463+H470+H477+H488+H492+H496</f>
        <v>168024.9</v>
      </c>
    </row>
    <row r="440" spans="1:8" ht="15" customHeight="1">
      <c r="A440" s="67"/>
      <c r="B440" s="73"/>
      <c r="C440" s="73"/>
      <c r="D440" s="73"/>
      <c r="E440" s="69" t="s">
        <v>738</v>
      </c>
      <c r="F440" s="64">
        <f t="shared" si="19"/>
        <v>0</v>
      </c>
      <c r="G440" s="64"/>
      <c r="H440" s="64"/>
    </row>
    <row r="441" spans="1:8" ht="22.5" customHeight="1">
      <c r="A441" s="67">
        <v>2910</v>
      </c>
      <c r="B441" s="73" t="s">
        <v>950</v>
      </c>
      <c r="C441" s="73">
        <v>1</v>
      </c>
      <c r="D441" s="73">
        <v>0</v>
      </c>
      <c r="E441" s="80" t="s">
        <v>952</v>
      </c>
      <c r="F441" s="64">
        <f t="shared" si="19"/>
        <v>668236</v>
      </c>
      <c r="G441" s="64">
        <f>G443</f>
        <v>517025.1</v>
      </c>
      <c r="H441" s="64">
        <f>H443</f>
        <v>151210.9</v>
      </c>
    </row>
    <row r="442" spans="1:8" s="71" customFormat="1" ht="15" customHeight="1">
      <c r="A442" s="67"/>
      <c r="B442" s="73"/>
      <c r="C442" s="73"/>
      <c r="D442" s="73"/>
      <c r="E442" s="69" t="s">
        <v>740</v>
      </c>
      <c r="F442" s="64"/>
      <c r="G442" s="74"/>
      <c r="H442" s="74"/>
    </row>
    <row r="443" spans="1:8" ht="15" customHeight="1">
      <c r="A443" s="67">
        <v>2911</v>
      </c>
      <c r="B443" s="67" t="s">
        <v>950</v>
      </c>
      <c r="C443" s="67">
        <v>1</v>
      </c>
      <c r="D443" s="67">
        <v>1</v>
      </c>
      <c r="E443" s="69" t="s">
        <v>953</v>
      </c>
      <c r="F443" s="64">
        <f t="shared" ref="F443:F456" si="20">G443+H443</f>
        <v>668236</v>
      </c>
      <c r="G443" s="64">
        <f>G444</f>
        <v>517025.1</v>
      </c>
      <c r="H443" s="64">
        <f>H444</f>
        <v>151210.9</v>
      </c>
    </row>
    <row r="444" spans="1:8" ht="24" customHeight="1">
      <c r="A444" s="67"/>
      <c r="B444" s="67"/>
      <c r="C444" s="67"/>
      <c r="D444" s="67"/>
      <c r="E444" s="69" t="s">
        <v>742</v>
      </c>
      <c r="F444" s="64">
        <f t="shared" si="20"/>
        <v>668236</v>
      </c>
      <c r="G444" s="64">
        <f>G445+G446+G447+G448</f>
        <v>517025.1</v>
      </c>
      <c r="H444" s="64">
        <f>H450+H449+H451+H452+H453</f>
        <v>151210.9</v>
      </c>
    </row>
    <row r="445" spans="1:8" ht="15" customHeight="1">
      <c r="A445" s="67"/>
      <c r="B445" s="67"/>
      <c r="C445" s="67"/>
      <c r="D445" s="67"/>
      <c r="E445" s="69" t="s">
        <v>954</v>
      </c>
      <c r="F445" s="64">
        <f t="shared" si="20"/>
        <v>82002</v>
      </c>
      <c r="G445" s="64">
        <v>82002</v>
      </c>
      <c r="H445" s="64"/>
    </row>
    <row r="446" spans="1:8" ht="15" customHeight="1">
      <c r="A446" s="67"/>
      <c r="B446" s="67"/>
      <c r="C446" s="67"/>
      <c r="D446" s="67"/>
      <c r="E446" s="92" t="s">
        <v>927</v>
      </c>
      <c r="F446" s="64">
        <f t="shared" si="20"/>
        <v>412523.1</v>
      </c>
      <c r="G446" s="64">
        <v>412523.1</v>
      </c>
      <c r="H446" s="64"/>
    </row>
    <row r="447" spans="1:8" ht="15" customHeight="1">
      <c r="A447" s="67"/>
      <c r="B447" s="67"/>
      <c r="C447" s="67"/>
      <c r="D447" s="67"/>
      <c r="E447" s="92" t="s">
        <v>955</v>
      </c>
      <c r="F447" s="64">
        <f t="shared" si="20"/>
        <v>12000</v>
      </c>
      <c r="G447" s="64">
        <v>12000</v>
      </c>
      <c r="H447" s="64"/>
    </row>
    <row r="448" spans="1:8" ht="15" customHeight="1">
      <c r="A448" s="67"/>
      <c r="B448" s="67"/>
      <c r="C448" s="67"/>
      <c r="D448" s="67"/>
      <c r="E448" s="92" t="s">
        <v>929</v>
      </c>
      <c r="F448" s="64">
        <f t="shared" si="20"/>
        <v>10500</v>
      </c>
      <c r="G448" s="64">
        <v>10500</v>
      </c>
      <c r="H448" s="64"/>
    </row>
    <row r="449" spans="1:8" ht="12" customHeight="1">
      <c r="A449" s="67"/>
      <c r="B449" s="67"/>
      <c r="C449" s="67"/>
      <c r="D449" s="67"/>
      <c r="E449" s="79" t="s">
        <v>956</v>
      </c>
      <c r="F449" s="64">
        <f t="shared" si="20"/>
        <v>2132.9</v>
      </c>
      <c r="G449" s="64"/>
      <c r="H449" s="64">
        <v>2132.9</v>
      </c>
    </row>
    <row r="450" spans="1:8" ht="15" customHeight="1">
      <c r="A450" s="67"/>
      <c r="B450" s="67"/>
      <c r="C450" s="67"/>
      <c r="D450" s="67"/>
      <c r="E450" s="79" t="s">
        <v>957</v>
      </c>
      <c r="F450" s="64">
        <f t="shared" si="20"/>
        <v>144160</v>
      </c>
      <c r="G450" s="64"/>
      <c r="H450" s="64">
        <v>144160</v>
      </c>
    </row>
    <row r="451" spans="1:8" ht="15" customHeight="1">
      <c r="A451" s="67"/>
      <c r="B451" s="67"/>
      <c r="C451" s="67"/>
      <c r="D451" s="67"/>
      <c r="E451" s="79" t="s">
        <v>767</v>
      </c>
      <c r="F451" s="64">
        <f t="shared" si="20"/>
        <v>4650</v>
      </c>
      <c r="G451" s="64"/>
      <c r="H451" s="64">
        <v>4650</v>
      </c>
    </row>
    <row r="452" spans="1:8" ht="15" customHeight="1">
      <c r="A452" s="67"/>
      <c r="B452" s="67"/>
      <c r="C452" s="67"/>
      <c r="D452" s="67"/>
      <c r="E452" s="79" t="s">
        <v>768</v>
      </c>
      <c r="F452" s="64">
        <f t="shared" si="20"/>
        <v>68</v>
      </c>
      <c r="G452" s="64"/>
      <c r="H452" s="64">
        <v>68</v>
      </c>
    </row>
    <row r="453" spans="1:8" ht="15" customHeight="1">
      <c r="A453" s="67"/>
      <c r="B453" s="67"/>
      <c r="C453" s="67"/>
      <c r="D453" s="67"/>
      <c r="E453" s="92" t="s">
        <v>769</v>
      </c>
      <c r="F453" s="64">
        <f t="shared" si="20"/>
        <v>200</v>
      </c>
      <c r="G453" s="64"/>
      <c r="H453" s="64">
        <v>200</v>
      </c>
    </row>
    <row r="454" spans="1:8" ht="15" customHeight="1">
      <c r="A454" s="67">
        <v>2912</v>
      </c>
      <c r="B454" s="67" t="s">
        <v>950</v>
      </c>
      <c r="C454" s="67">
        <v>1</v>
      </c>
      <c r="D454" s="67">
        <v>2</v>
      </c>
      <c r="E454" s="69" t="s">
        <v>958</v>
      </c>
      <c r="F454" s="64">
        <f t="shared" si="20"/>
        <v>0</v>
      </c>
      <c r="G454" s="64">
        <f>G455</f>
        <v>0</v>
      </c>
      <c r="H454" s="64">
        <f>H455</f>
        <v>0</v>
      </c>
    </row>
    <row r="455" spans="1:8" ht="23.25" customHeight="1">
      <c r="A455" s="67"/>
      <c r="B455" s="67"/>
      <c r="C455" s="67"/>
      <c r="D455" s="67"/>
      <c r="E455" s="69" t="s">
        <v>742</v>
      </c>
      <c r="F455" s="64">
        <f t="shared" si="20"/>
        <v>0</v>
      </c>
      <c r="G455" s="64">
        <v>0</v>
      </c>
      <c r="H455" s="64">
        <v>0</v>
      </c>
    </row>
    <row r="456" spans="1:8" ht="15" customHeight="1">
      <c r="A456" s="67">
        <v>2920</v>
      </c>
      <c r="B456" s="73" t="s">
        <v>950</v>
      </c>
      <c r="C456" s="73">
        <v>2</v>
      </c>
      <c r="D456" s="73">
        <v>0</v>
      </c>
      <c r="E456" s="80" t="s">
        <v>959</v>
      </c>
      <c r="F456" s="64">
        <f t="shared" si="20"/>
        <v>0</v>
      </c>
      <c r="G456" s="64">
        <f>G458</f>
        <v>0</v>
      </c>
      <c r="H456" s="64">
        <f>H458</f>
        <v>0</v>
      </c>
    </row>
    <row r="457" spans="1:8" s="71" customFormat="1" ht="15" customHeight="1">
      <c r="A457" s="67"/>
      <c r="B457" s="73"/>
      <c r="C457" s="73"/>
      <c r="D457" s="73"/>
      <c r="E457" s="69" t="s">
        <v>740</v>
      </c>
      <c r="F457" s="64"/>
      <c r="G457" s="74"/>
      <c r="H457" s="74"/>
    </row>
    <row r="458" spans="1:8" ht="15" customHeight="1">
      <c r="A458" s="67">
        <v>2921</v>
      </c>
      <c r="B458" s="67" t="s">
        <v>950</v>
      </c>
      <c r="C458" s="67">
        <v>2</v>
      </c>
      <c r="D458" s="67">
        <v>1</v>
      </c>
      <c r="E458" s="69" t="s">
        <v>960</v>
      </c>
      <c r="F458" s="64">
        <f>G458+H458</f>
        <v>0</v>
      </c>
      <c r="G458" s="64">
        <f>G459</f>
        <v>0</v>
      </c>
      <c r="H458" s="64">
        <f>H459</f>
        <v>0</v>
      </c>
    </row>
    <row r="459" spans="1:8" ht="24.75" customHeight="1">
      <c r="A459" s="67"/>
      <c r="B459" s="67"/>
      <c r="C459" s="67"/>
      <c r="D459" s="67"/>
      <c r="E459" s="69" t="s">
        <v>742</v>
      </c>
      <c r="F459" s="64">
        <f>G459+H459</f>
        <v>0</v>
      </c>
      <c r="G459" s="64">
        <f>G460</f>
        <v>0</v>
      </c>
      <c r="H459" s="64">
        <v>0</v>
      </c>
    </row>
    <row r="460" spans="1:8" ht="15" hidden="1" customHeight="1">
      <c r="A460" s="67"/>
      <c r="B460" s="67"/>
      <c r="C460" s="67"/>
      <c r="D460" s="67"/>
      <c r="E460" s="92" t="s">
        <v>961</v>
      </c>
      <c r="F460" s="64"/>
      <c r="G460" s="64"/>
      <c r="H460" s="64"/>
    </row>
    <row r="461" spans="1:8" ht="15" customHeight="1">
      <c r="A461" s="67">
        <v>2922</v>
      </c>
      <c r="B461" s="67" t="s">
        <v>950</v>
      </c>
      <c r="C461" s="67">
        <v>2</v>
      </c>
      <c r="D461" s="67">
        <v>2</v>
      </c>
      <c r="E461" s="69" t="s">
        <v>962</v>
      </c>
      <c r="F461" s="64">
        <f>G461+H461</f>
        <v>0</v>
      </c>
      <c r="G461" s="64"/>
      <c r="H461" s="64"/>
    </row>
    <row r="462" spans="1:8" ht="15" customHeight="1">
      <c r="A462" s="67"/>
      <c r="B462" s="67"/>
      <c r="C462" s="67"/>
      <c r="D462" s="67"/>
      <c r="E462" s="69" t="s">
        <v>742</v>
      </c>
      <c r="F462" s="64">
        <f>G462+H462</f>
        <v>0</v>
      </c>
      <c r="G462" s="64"/>
      <c r="H462" s="64"/>
    </row>
    <row r="463" spans="1:8" ht="15" customHeight="1">
      <c r="A463" s="67">
        <v>2930</v>
      </c>
      <c r="B463" s="73" t="s">
        <v>950</v>
      </c>
      <c r="C463" s="73">
        <v>3</v>
      </c>
      <c r="D463" s="73">
        <v>0</v>
      </c>
      <c r="E463" s="80" t="s">
        <v>963</v>
      </c>
      <c r="F463" s="64">
        <f>G463+H463</f>
        <v>400</v>
      </c>
      <c r="G463" s="64">
        <f>G465+G467</f>
        <v>400</v>
      </c>
      <c r="H463" s="64"/>
    </row>
    <row r="464" spans="1:8" s="71" customFormat="1" ht="15" customHeight="1">
      <c r="A464" s="67"/>
      <c r="B464" s="73"/>
      <c r="C464" s="73"/>
      <c r="D464" s="73"/>
      <c r="E464" s="69" t="s">
        <v>740</v>
      </c>
      <c r="F464" s="64"/>
      <c r="G464" s="74"/>
      <c r="H464" s="74"/>
    </row>
    <row r="465" spans="1:8" ht="15" customHeight="1">
      <c r="A465" s="67">
        <v>2931</v>
      </c>
      <c r="B465" s="67" t="s">
        <v>950</v>
      </c>
      <c r="C465" s="67">
        <v>3</v>
      </c>
      <c r="D465" s="67">
        <v>1</v>
      </c>
      <c r="E465" s="69" t="s">
        <v>964</v>
      </c>
      <c r="F465" s="64">
        <f t="shared" ref="F465:F470" si="21">G465+H465</f>
        <v>0</v>
      </c>
      <c r="G465" s="64"/>
      <c r="H465" s="64"/>
    </row>
    <row r="466" spans="1:8" ht="15" customHeight="1">
      <c r="A466" s="67"/>
      <c r="B466" s="67"/>
      <c r="C466" s="67"/>
      <c r="D466" s="67"/>
      <c r="E466" s="69" t="s">
        <v>742</v>
      </c>
      <c r="F466" s="64">
        <f t="shared" si="21"/>
        <v>0</v>
      </c>
      <c r="G466" s="64"/>
      <c r="H466" s="64"/>
    </row>
    <row r="467" spans="1:8" ht="15" customHeight="1">
      <c r="A467" s="67">
        <v>2932</v>
      </c>
      <c r="B467" s="67" t="s">
        <v>950</v>
      </c>
      <c r="C467" s="67">
        <v>3</v>
      </c>
      <c r="D467" s="67">
        <v>2</v>
      </c>
      <c r="E467" s="69" t="s">
        <v>965</v>
      </c>
      <c r="F467" s="64">
        <f t="shared" si="21"/>
        <v>400</v>
      </c>
      <c r="G467" s="64">
        <v>400</v>
      </c>
      <c r="H467" s="64"/>
    </row>
    <row r="468" spans="1:8" ht="15" customHeight="1">
      <c r="A468" s="67"/>
      <c r="B468" s="67"/>
      <c r="C468" s="67"/>
      <c r="D468" s="67"/>
      <c r="E468" s="69" t="s">
        <v>742</v>
      </c>
      <c r="F468" s="64">
        <f t="shared" si="21"/>
        <v>400</v>
      </c>
      <c r="G468" s="64">
        <v>400</v>
      </c>
      <c r="H468" s="64"/>
    </row>
    <row r="469" spans="1:8" ht="15" customHeight="1">
      <c r="A469" s="67"/>
      <c r="B469" s="67"/>
      <c r="C469" s="67"/>
      <c r="D469" s="67"/>
      <c r="E469" s="93" t="s">
        <v>966</v>
      </c>
      <c r="F469" s="64">
        <f t="shared" si="21"/>
        <v>400</v>
      </c>
      <c r="G469" s="64">
        <v>400</v>
      </c>
      <c r="H469" s="64"/>
    </row>
    <row r="470" spans="1:8" ht="15" customHeight="1">
      <c r="A470" s="67">
        <v>2940</v>
      </c>
      <c r="B470" s="73" t="s">
        <v>950</v>
      </c>
      <c r="C470" s="73">
        <v>4</v>
      </c>
      <c r="D470" s="73">
        <v>0</v>
      </c>
      <c r="E470" s="80" t="s">
        <v>967</v>
      </c>
      <c r="F470" s="64">
        <f t="shared" si="21"/>
        <v>8000</v>
      </c>
      <c r="G470" s="64">
        <f>G472</f>
        <v>8000</v>
      </c>
      <c r="H470" s="64"/>
    </row>
    <row r="471" spans="1:8" s="71" customFormat="1" ht="15" customHeight="1">
      <c r="A471" s="67"/>
      <c r="B471" s="73"/>
      <c r="C471" s="73"/>
      <c r="D471" s="73"/>
      <c r="E471" s="69" t="s">
        <v>740</v>
      </c>
      <c r="F471" s="64"/>
      <c r="G471" s="74"/>
      <c r="H471" s="74"/>
    </row>
    <row r="472" spans="1:8" ht="15" customHeight="1">
      <c r="A472" s="67">
        <v>2941</v>
      </c>
      <c r="B472" s="67" t="s">
        <v>950</v>
      </c>
      <c r="C472" s="67">
        <v>4</v>
      </c>
      <c r="D472" s="67">
        <v>1</v>
      </c>
      <c r="E472" s="69" t="s">
        <v>968</v>
      </c>
      <c r="F472" s="64">
        <f t="shared" ref="F472:F477" si="22">G472+H472</f>
        <v>8000</v>
      </c>
      <c r="G472" s="64">
        <f>G473</f>
        <v>8000</v>
      </c>
      <c r="H472" s="64"/>
    </row>
    <row r="473" spans="1:8" ht="15" customHeight="1">
      <c r="A473" s="67"/>
      <c r="B473" s="67"/>
      <c r="C473" s="67"/>
      <c r="D473" s="67"/>
      <c r="E473" s="69" t="s">
        <v>742</v>
      </c>
      <c r="F473" s="64">
        <f t="shared" si="22"/>
        <v>8000</v>
      </c>
      <c r="G473" s="64">
        <f>G474</f>
        <v>8000</v>
      </c>
      <c r="H473" s="64"/>
    </row>
    <row r="474" spans="1:8" ht="15" customHeight="1">
      <c r="A474" s="67"/>
      <c r="B474" s="67"/>
      <c r="C474" s="67"/>
      <c r="D474" s="67"/>
      <c r="E474" s="93" t="s">
        <v>966</v>
      </c>
      <c r="F474" s="64">
        <f t="shared" si="22"/>
        <v>8000</v>
      </c>
      <c r="G474" s="64">
        <v>8000</v>
      </c>
      <c r="H474" s="64"/>
    </row>
    <row r="475" spans="1:8" ht="15" customHeight="1">
      <c r="A475" s="67">
        <v>2942</v>
      </c>
      <c r="B475" s="67" t="s">
        <v>950</v>
      </c>
      <c r="C475" s="67">
        <v>4</v>
      </c>
      <c r="D475" s="67">
        <v>2</v>
      </c>
      <c r="E475" s="69" t="s">
        <v>969</v>
      </c>
      <c r="F475" s="64">
        <f t="shared" si="22"/>
        <v>0</v>
      </c>
      <c r="G475" s="64"/>
      <c r="H475" s="64"/>
    </row>
    <row r="476" spans="1:8" ht="15" customHeight="1">
      <c r="A476" s="67"/>
      <c r="B476" s="67"/>
      <c r="C476" s="67"/>
      <c r="D476" s="67"/>
      <c r="E476" s="69" t="s">
        <v>742</v>
      </c>
      <c r="F476" s="64">
        <f t="shared" si="22"/>
        <v>0</v>
      </c>
      <c r="G476" s="64"/>
      <c r="H476" s="64"/>
    </row>
    <row r="477" spans="1:8" ht="15" customHeight="1">
      <c r="A477" s="67">
        <v>2950</v>
      </c>
      <c r="B477" s="73" t="s">
        <v>950</v>
      </c>
      <c r="C477" s="73">
        <v>5</v>
      </c>
      <c r="D477" s="73">
        <v>0</v>
      </c>
      <c r="E477" s="80" t="s">
        <v>970</v>
      </c>
      <c r="F477" s="64">
        <f t="shared" si="22"/>
        <v>368158.60000000003</v>
      </c>
      <c r="G477" s="64">
        <f>G479</f>
        <v>351344.60000000003</v>
      </c>
      <c r="H477" s="64">
        <f>H479</f>
        <v>16814</v>
      </c>
    </row>
    <row r="478" spans="1:8" s="71" customFormat="1" ht="15" customHeight="1">
      <c r="A478" s="67"/>
      <c r="B478" s="73"/>
      <c r="C478" s="73"/>
      <c r="D478" s="73"/>
      <c r="E478" s="69" t="s">
        <v>740</v>
      </c>
      <c r="F478" s="64"/>
      <c r="G478" s="74"/>
      <c r="H478" s="74"/>
    </row>
    <row r="479" spans="1:8" ht="15" customHeight="1">
      <c r="A479" s="67">
        <v>2951</v>
      </c>
      <c r="B479" s="67" t="s">
        <v>950</v>
      </c>
      <c r="C479" s="67">
        <v>5</v>
      </c>
      <c r="D479" s="67">
        <v>1</v>
      </c>
      <c r="E479" s="69" t="s">
        <v>971</v>
      </c>
      <c r="F479" s="64">
        <f t="shared" ref="F479:F488" si="23">G479+H479</f>
        <v>368158.60000000003</v>
      </c>
      <c r="G479" s="64">
        <f>G480</f>
        <v>351344.60000000003</v>
      </c>
      <c r="H479" s="64">
        <f>H480</f>
        <v>16814</v>
      </c>
    </row>
    <row r="480" spans="1:8" ht="15" customHeight="1">
      <c r="A480" s="67"/>
      <c r="B480" s="67"/>
      <c r="C480" s="67"/>
      <c r="D480" s="67"/>
      <c r="E480" s="69" t="s">
        <v>742</v>
      </c>
      <c r="F480" s="64">
        <f t="shared" si="23"/>
        <v>368158.60000000003</v>
      </c>
      <c r="G480" s="64">
        <f>G481+G482+G483</f>
        <v>351344.60000000003</v>
      </c>
      <c r="H480" s="64">
        <f>H484+H485</f>
        <v>16814</v>
      </c>
    </row>
    <row r="481" spans="1:8" ht="15" customHeight="1">
      <c r="A481" s="67"/>
      <c r="B481" s="67"/>
      <c r="C481" s="67"/>
      <c r="D481" s="67"/>
      <c r="E481" s="92" t="s">
        <v>927</v>
      </c>
      <c r="F481" s="64">
        <f t="shared" si="23"/>
        <v>329539.7</v>
      </c>
      <c r="G481" s="64">
        <v>329539.7</v>
      </c>
      <c r="H481" s="64"/>
    </row>
    <row r="482" spans="1:8" ht="15" customHeight="1">
      <c r="A482" s="67"/>
      <c r="B482" s="67"/>
      <c r="C482" s="67"/>
      <c r="D482" s="67"/>
      <c r="E482" s="96" t="s">
        <v>955</v>
      </c>
      <c r="F482" s="64">
        <f t="shared" si="23"/>
        <v>14804.9</v>
      </c>
      <c r="G482" s="64">
        <v>14804.9</v>
      </c>
      <c r="H482" s="64"/>
    </row>
    <row r="483" spans="1:8" ht="15" customHeight="1">
      <c r="A483" s="67"/>
      <c r="B483" s="67"/>
      <c r="C483" s="67"/>
      <c r="D483" s="67"/>
      <c r="E483" s="96" t="s">
        <v>972</v>
      </c>
      <c r="F483" s="64">
        <f t="shared" si="23"/>
        <v>7000</v>
      </c>
      <c r="G483" s="64">
        <v>7000</v>
      </c>
      <c r="H483" s="64"/>
    </row>
    <row r="484" spans="1:8" ht="15" customHeight="1">
      <c r="A484" s="67"/>
      <c r="B484" s="67"/>
      <c r="C484" s="67"/>
      <c r="D484" s="67"/>
      <c r="E484" s="96" t="s">
        <v>973</v>
      </c>
      <c r="F484" s="64">
        <f t="shared" si="23"/>
        <v>16014</v>
      </c>
      <c r="G484" s="64"/>
      <c r="H484" s="64">
        <v>16014</v>
      </c>
    </row>
    <row r="485" spans="1:8" ht="15" customHeight="1">
      <c r="A485" s="67"/>
      <c r="B485" s="67"/>
      <c r="C485" s="67"/>
      <c r="D485" s="67"/>
      <c r="E485" s="92" t="s">
        <v>769</v>
      </c>
      <c r="F485" s="64">
        <f t="shared" si="23"/>
        <v>800</v>
      </c>
      <c r="G485" s="64"/>
      <c r="H485" s="64">
        <v>800</v>
      </c>
    </row>
    <row r="486" spans="1:8" ht="15" customHeight="1">
      <c r="A486" s="67">
        <v>2952</v>
      </c>
      <c r="B486" s="67" t="s">
        <v>950</v>
      </c>
      <c r="C486" s="67">
        <v>5</v>
      </c>
      <c r="D486" s="67">
        <v>2</v>
      </c>
      <c r="E486" s="69" t="s">
        <v>974</v>
      </c>
      <c r="F486" s="64">
        <f t="shared" si="23"/>
        <v>0</v>
      </c>
      <c r="G486" s="64"/>
      <c r="H486" s="64"/>
    </row>
    <row r="487" spans="1:8" ht="15" customHeight="1">
      <c r="A487" s="67"/>
      <c r="B487" s="67"/>
      <c r="C487" s="67"/>
      <c r="D487" s="67"/>
      <c r="E487" s="69" t="s">
        <v>742</v>
      </c>
      <c r="F487" s="64">
        <f t="shared" si="23"/>
        <v>0</v>
      </c>
      <c r="G487" s="64"/>
      <c r="H487" s="64"/>
    </row>
    <row r="488" spans="1:8" ht="15" customHeight="1">
      <c r="A488" s="67">
        <v>2960</v>
      </c>
      <c r="B488" s="73" t="s">
        <v>950</v>
      </c>
      <c r="C488" s="73">
        <v>6</v>
      </c>
      <c r="D488" s="73">
        <v>0</v>
      </c>
      <c r="E488" s="80" t="s">
        <v>975</v>
      </c>
      <c r="F488" s="64">
        <f t="shared" si="23"/>
        <v>0</v>
      </c>
      <c r="G488" s="64"/>
      <c r="H488" s="64"/>
    </row>
    <row r="489" spans="1:8" s="71" customFormat="1" ht="15" customHeight="1">
      <c r="A489" s="67"/>
      <c r="B489" s="73"/>
      <c r="C489" s="73"/>
      <c r="D489" s="73"/>
      <c r="E489" s="69" t="s">
        <v>740</v>
      </c>
      <c r="F489" s="64"/>
      <c r="G489" s="74"/>
      <c r="H489" s="74"/>
    </row>
    <row r="490" spans="1:8" ht="15" customHeight="1">
      <c r="A490" s="67">
        <v>2961</v>
      </c>
      <c r="B490" s="67" t="s">
        <v>950</v>
      </c>
      <c r="C490" s="67">
        <v>6</v>
      </c>
      <c r="D490" s="67">
        <v>1</v>
      </c>
      <c r="E490" s="69" t="s">
        <v>975</v>
      </c>
      <c r="F490" s="64">
        <f>G490+H490</f>
        <v>0</v>
      </c>
      <c r="G490" s="64"/>
      <c r="H490" s="64"/>
    </row>
    <row r="491" spans="1:8" ht="15" customHeight="1">
      <c r="A491" s="67"/>
      <c r="B491" s="67"/>
      <c r="C491" s="67"/>
      <c r="D491" s="67"/>
      <c r="E491" s="69" t="s">
        <v>742</v>
      </c>
      <c r="F491" s="64">
        <f>G491+H491</f>
        <v>0</v>
      </c>
      <c r="G491" s="64"/>
      <c r="H491" s="64"/>
    </row>
    <row r="492" spans="1:8" ht="15" customHeight="1">
      <c r="A492" s="67">
        <v>2970</v>
      </c>
      <c r="B492" s="73" t="s">
        <v>950</v>
      </c>
      <c r="C492" s="73">
        <v>7</v>
      </c>
      <c r="D492" s="73">
        <v>0</v>
      </c>
      <c r="E492" s="80" t="s">
        <v>976</v>
      </c>
      <c r="F492" s="64">
        <f>G492+H492</f>
        <v>0</v>
      </c>
      <c r="G492" s="64"/>
      <c r="H492" s="64"/>
    </row>
    <row r="493" spans="1:8" s="71" customFormat="1" ht="15" customHeight="1">
      <c r="A493" s="67"/>
      <c r="B493" s="73"/>
      <c r="C493" s="73"/>
      <c r="D493" s="73"/>
      <c r="E493" s="69" t="s">
        <v>740</v>
      </c>
      <c r="F493" s="64"/>
      <c r="G493" s="74"/>
      <c r="H493" s="74"/>
    </row>
    <row r="494" spans="1:8" ht="15" customHeight="1">
      <c r="A494" s="67">
        <v>2971</v>
      </c>
      <c r="B494" s="67" t="s">
        <v>950</v>
      </c>
      <c r="C494" s="67">
        <v>7</v>
      </c>
      <c r="D494" s="67">
        <v>1</v>
      </c>
      <c r="E494" s="69" t="s">
        <v>976</v>
      </c>
      <c r="F494" s="64">
        <f>G494+H494</f>
        <v>0</v>
      </c>
      <c r="G494" s="64"/>
      <c r="H494" s="64"/>
    </row>
    <row r="495" spans="1:8" ht="15" customHeight="1">
      <c r="A495" s="67"/>
      <c r="B495" s="67"/>
      <c r="C495" s="67"/>
      <c r="D495" s="67"/>
      <c r="E495" s="69" t="s">
        <v>742</v>
      </c>
      <c r="F495" s="64">
        <f>G495+H495</f>
        <v>0</v>
      </c>
      <c r="G495" s="64"/>
      <c r="H495" s="64"/>
    </row>
    <row r="496" spans="1:8" ht="15" customHeight="1">
      <c r="A496" s="67">
        <v>2980</v>
      </c>
      <c r="B496" s="73" t="s">
        <v>950</v>
      </c>
      <c r="C496" s="73">
        <v>8</v>
      </c>
      <c r="D496" s="73">
        <v>0</v>
      </c>
      <c r="E496" s="80" t="s">
        <v>977</v>
      </c>
      <c r="F496" s="64">
        <f>G496+H496</f>
        <v>0</v>
      </c>
      <c r="G496" s="64"/>
      <c r="H496" s="64"/>
    </row>
    <row r="497" spans="1:8" s="71" customFormat="1" ht="15" customHeight="1">
      <c r="A497" s="67"/>
      <c r="B497" s="73"/>
      <c r="C497" s="73"/>
      <c r="D497" s="73"/>
      <c r="E497" s="69" t="s">
        <v>740</v>
      </c>
      <c r="F497" s="64"/>
      <c r="G497" s="74"/>
      <c r="H497" s="74"/>
    </row>
    <row r="498" spans="1:8" ht="15" customHeight="1">
      <c r="A498" s="67">
        <v>2981</v>
      </c>
      <c r="B498" s="67" t="s">
        <v>950</v>
      </c>
      <c r="C498" s="67">
        <v>8</v>
      </c>
      <c r="D498" s="67">
        <v>1</v>
      </c>
      <c r="E498" s="69" t="s">
        <v>977</v>
      </c>
      <c r="F498" s="64">
        <f>G498+H498</f>
        <v>0</v>
      </c>
      <c r="G498" s="64"/>
      <c r="H498" s="64"/>
    </row>
    <row r="499" spans="1:8" ht="15" customHeight="1">
      <c r="A499" s="67"/>
      <c r="B499" s="67"/>
      <c r="C499" s="67"/>
      <c r="D499" s="67"/>
      <c r="E499" s="69" t="s">
        <v>742</v>
      </c>
      <c r="F499" s="64">
        <f>G499+H499</f>
        <v>0</v>
      </c>
      <c r="G499" s="64"/>
      <c r="H499" s="64"/>
    </row>
    <row r="500" spans="1:8" s="66" customFormat="1" ht="15" customHeight="1">
      <c r="A500" s="67">
        <v>3000</v>
      </c>
      <c r="B500" s="73" t="s">
        <v>343</v>
      </c>
      <c r="C500" s="73">
        <v>0</v>
      </c>
      <c r="D500" s="73">
        <v>0</v>
      </c>
      <c r="E500" s="89" t="s">
        <v>978</v>
      </c>
      <c r="F500" s="64">
        <f>G500+H500</f>
        <v>12000</v>
      </c>
      <c r="G500" s="64">
        <f>G502+G508+G512+G514+G517+G520+G523+G527+G530</f>
        <v>12000</v>
      </c>
      <c r="H500" s="64">
        <f>H502+H508+H512+H514+H517+H520+H523+H527+H530</f>
        <v>0</v>
      </c>
    </row>
    <row r="501" spans="1:8" ht="15" customHeight="1">
      <c r="A501" s="67"/>
      <c r="B501" s="73"/>
      <c r="C501" s="73"/>
      <c r="D501" s="73"/>
      <c r="E501" s="69" t="s">
        <v>738</v>
      </c>
      <c r="F501" s="64"/>
      <c r="G501" s="64"/>
      <c r="H501" s="64"/>
    </row>
    <row r="502" spans="1:8" ht="15" customHeight="1">
      <c r="A502" s="67">
        <v>3010</v>
      </c>
      <c r="B502" s="73" t="s">
        <v>343</v>
      </c>
      <c r="C502" s="73">
        <v>1</v>
      </c>
      <c r="D502" s="73">
        <v>0</v>
      </c>
      <c r="E502" s="80" t="s">
        <v>979</v>
      </c>
      <c r="F502" s="64">
        <f>G502+H502</f>
        <v>0</v>
      </c>
      <c r="G502" s="64"/>
      <c r="H502" s="64"/>
    </row>
    <row r="503" spans="1:8" s="71" customFormat="1" ht="15" customHeight="1">
      <c r="A503" s="67"/>
      <c r="B503" s="73"/>
      <c r="C503" s="73"/>
      <c r="D503" s="73"/>
      <c r="E503" s="69" t="s">
        <v>740</v>
      </c>
      <c r="F503" s="64"/>
      <c r="G503" s="74"/>
      <c r="H503" s="74"/>
    </row>
    <row r="504" spans="1:8" ht="15" customHeight="1">
      <c r="A504" s="67">
        <v>3011</v>
      </c>
      <c r="B504" s="67" t="s">
        <v>343</v>
      </c>
      <c r="C504" s="67">
        <v>1</v>
      </c>
      <c r="D504" s="67">
        <v>1</v>
      </c>
      <c r="E504" s="69" t="s">
        <v>980</v>
      </c>
      <c r="F504" s="64">
        <f>G504+H504</f>
        <v>0</v>
      </c>
      <c r="G504" s="64"/>
      <c r="H504" s="64"/>
    </row>
    <row r="505" spans="1:8" ht="15" customHeight="1">
      <c r="A505" s="67"/>
      <c r="B505" s="67"/>
      <c r="C505" s="67"/>
      <c r="D505" s="67"/>
      <c r="E505" s="69" t="s">
        <v>742</v>
      </c>
      <c r="F505" s="64">
        <f>G505+H505</f>
        <v>0</v>
      </c>
      <c r="G505" s="64"/>
      <c r="H505" s="64"/>
    </row>
    <row r="506" spans="1:8" ht="15" customHeight="1">
      <c r="A506" s="67">
        <v>3012</v>
      </c>
      <c r="B506" s="67" t="s">
        <v>343</v>
      </c>
      <c r="C506" s="67">
        <v>1</v>
      </c>
      <c r="D506" s="67">
        <v>2</v>
      </c>
      <c r="E506" s="69" t="s">
        <v>981</v>
      </c>
      <c r="F506" s="64">
        <f>G506+H506</f>
        <v>0</v>
      </c>
      <c r="G506" s="64"/>
      <c r="H506" s="64"/>
    </row>
    <row r="507" spans="1:8" ht="15" customHeight="1">
      <c r="A507" s="67"/>
      <c r="B507" s="67"/>
      <c r="C507" s="67"/>
      <c r="D507" s="67"/>
      <c r="E507" s="69" t="s">
        <v>742</v>
      </c>
      <c r="F507" s="64">
        <f>G507+H507</f>
        <v>0</v>
      </c>
      <c r="G507" s="64"/>
      <c r="H507" s="64"/>
    </row>
    <row r="508" spans="1:8" ht="15" customHeight="1">
      <c r="A508" s="67">
        <v>3020</v>
      </c>
      <c r="B508" s="73" t="s">
        <v>343</v>
      </c>
      <c r="C508" s="73">
        <v>2</v>
      </c>
      <c r="D508" s="73">
        <v>0</v>
      </c>
      <c r="E508" s="80" t="s">
        <v>982</v>
      </c>
      <c r="F508" s="64">
        <f>G508+H508</f>
        <v>0</v>
      </c>
      <c r="G508" s="64"/>
      <c r="H508" s="64"/>
    </row>
    <row r="509" spans="1:8" s="71" customFormat="1" ht="15" customHeight="1">
      <c r="A509" s="67"/>
      <c r="B509" s="73"/>
      <c r="C509" s="73"/>
      <c r="D509" s="73"/>
      <c r="E509" s="69" t="s">
        <v>740</v>
      </c>
      <c r="F509" s="64"/>
      <c r="G509" s="74"/>
      <c r="H509" s="74"/>
    </row>
    <row r="510" spans="1:8" ht="15" customHeight="1">
      <c r="A510" s="67">
        <v>3021</v>
      </c>
      <c r="B510" s="67" t="s">
        <v>343</v>
      </c>
      <c r="C510" s="67">
        <v>2</v>
      </c>
      <c r="D510" s="67">
        <v>1</v>
      </c>
      <c r="E510" s="69" t="s">
        <v>982</v>
      </c>
      <c r="F510" s="64">
        <f t="shared" ref="F510:F528" si="24">G510+H510</f>
        <v>0</v>
      </c>
      <c r="G510" s="64"/>
      <c r="H510" s="64"/>
    </row>
    <row r="511" spans="1:8" ht="15" customHeight="1">
      <c r="A511" s="67"/>
      <c r="B511" s="67"/>
      <c r="C511" s="67"/>
      <c r="D511" s="67"/>
      <c r="E511" s="69" t="s">
        <v>742</v>
      </c>
      <c r="F511" s="64">
        <f t="shared" si="24"/>
        <v>0</v>
      </c>
      <c r="G511" s="64"/>
      <c r="H511" s="64"/>
    </row>
    <row r="512" spans="1:8" ht="15" customHeight="1">
      <c r="A512" s="67">
        <v>3030</v>
      </c>
      <c r="B512" s="73" t="s">
        <v>343</v>
      </c>
      <c r="C512" s="73">
        <v>3</v>
      </c>
      <c r="D512" s="73">
        <v>0</v>
      </c>
      <c r="E512" s="80" t="s">
        <v>983</v>
      </c>
      <c r="F512" s="64">
        <f t="shared" si="24"/>
        <v>0</v>
      </c>
      <c r="G512" s="64"/>
      <c r="H512" s="64"/>
    </row>
    <row r="513" spans="1:8" s="71" customFormat="1" ht="15" customHeight="1">
      <c r="A513" s="67">
        <v>3031</v>
      </c>
      <c r="B513" s="67" t="s">
        <v>343</v>
      </c>
      <c r="C513" s="67">
        <v>3</v>
      </c>
      <c r="D513" s="67">
        <v>1</v>
      </c>
      <c r="E513" s="69" t="s">
        <v>983</v>
      </c>
      <c r="F513" s="64">
        <f t="shared" si="24"/>
        <v>0</v>
      </c>
      <c r="G513" s="74"/>
      <c r="H513" s="74"/>
    </row>
    <row r="514" spans="1:8" ht="15" customHeight="1">
      <c r="A514" s="67">
        <v>3040</v>
      </c>
      <c r="B514" s="73" t="s">
        <v>343</v>
      </c>
      <c r="C514" s="73">
        <v>4</v>
      </c>
      <c r="D514" s="73">
        <v>0</v>
      </c>
      <c r="E514" s="80" t="s">
        <v>984</v>
      </c>
      <c r="F514" s="64">
        <f t="shared" si="24"/>
        <v>0</v>
      </c>
      <c r="G514" s="64"/>
      <c r="H514" s="64"/>
    </row>
    <row r="515" spans="1:8" ht="15" customHeight="1">
      <c r="A515" s="67">
        <v>3041</v>
      </c>
      <c r="B515" s="67" t="s">
        <v>343</v>
      </c>
      <c r="C515" s="67">
        <v>4</v>
      </c>
      <c r="D515" s="67">
        <v>1</v>
      </c>
      <c r="E515" s="69" t="s">
        <v>984</v>
      </c>
      <c r="F515" s="64">
        <f t="shared" si="24"/>
        <v>0</v>
      </c>
      <c r="G515" s="64"/>
      <c r="H515" s="64"/>
    </row>
    <row r="516" spans="1:8" ht="15" customHeight="1">
      <c r="A516" s="67"/>
      <c r="B516" s="67"/>
      <c r="C516" s="67"/>
      <c r="D516" s="67"/>
      <c r="E516" s="69" t="s">
        <v>742</v>
      </c>
      <c r="F516" s="64">
        <f t="shared" si="24"/>
        <v>0</v>
      </c>
      <c r="G516" s="64"/>
      <c r="H516" s="64"/>
    </row>
    <row r="517" spans="1:8" ht="15" customHeight="1">
      <c r="A517" s="67">
        <v>3050</v>
      </c>
      <c r="B517" s="73" t="s">
        <v>343</v>
      </c>
      <c r="C517" s="73">
        <v>5</v>
      </c>
      <c r="D517" s="73">
        <v>0</v>
      </c>
      <c r="E517" s="80" t="s">
        <v>985</v>
      </c>
      <c r="F517" s="64">
        <f t="shared" si="24"/>
        <v>0</v>
      </c>
      <c r="G517" s="64"/>
      <c r="H517" s="64"/>
    </row>
    <row r="518" spans="1:8" ht="15" customHeight="1">
      <c r="A518" s="67">
        <v>3051</v>
      </c>
      <c r="B518" s="67" t="s">
        <v>343</v>
      </c>
      <c r="C518" s="67">
        <v>5</v>
      </c>
      <c r="D518" s="67">
        <v>1</v>
      </c>
      <c r="E518" s="69" t="s">
        <v>985</v>
      </c>
      <c r="F518" s="64">
        <f t="shared" si="24"/>
        <v>0</v>
      </c>
      <c r="G518" s="64"/>
      <c r="H518" s="64"/>
    </row>
    <row r="519" spans="1:8" ht="15" customHeight="1">
      <c r="A519" s="67"/>
      <c r="B519" s="67"/>
      <c r="C519" s="67"/>
      <c r="D519" s="67"/>
      <c r="E519" s="69" t="s">
        <v>742</v>
      </c>
      <c r="F519" s="64">
        <f t="shared" si="24"/>
        <v>0</v>
      </c>
      <c r="G519" s="64"/>
      <c r="H519" s="64"/>
    </row>
    <row r="520" spans="1:8" ht="15" customHeight="1">
      <c r="A520" s="67">
        <v>3060</v>
      </c>
      <c r="B520" s="73" t="s">
        <v>343</v>
      </c>
      <c r="C520" s="73">
        <v>6</v>
      </c>
      <c r="D520" s="73">
        <v>0</v>
      </c>
      <c r="E520" s="80" t="s">
        <v>986</v>
      </c>
      <c r="F520" s="64">
        <f t="shared" si="24"/>
        <v>0</v>
      </c>
      <c r="G520" s="64"/>
      <c r="H520" s="64"/>
    </row>
    <row r="521" spans="1:8" ht="15" customHeight="1">
      <c r="A521" s="67">
        <v>3061</v>
      </c>
      <c r="B521" s="67" t="s">
        <v>343</v>
      </c>
      <c r="C521" s="67">
        <v>6</v>
      </c>
      <c r="D521" s="67">
        <v>1</v>
      </c>
      <c r="E521" s="69" t="s">
        <v>986</v>
      </c>
      <c r="F521" s="64">
        <f t="shared" si="24"/>
        <v>0</v>
      </c>
      <c r="G521" s="64"/>
      <c r="H521" s="64"/>
    </row>
    <row r="522" spans="1:8" ht="15" customHeight="1">
      <c r="A522" s="67"/>
      <c r="B522" s="67"/>
      <c r="C522" s="67"/>
      <c r="D522" s="67"/>
      <c r="E522" s="69" t="s">
        <v>742</v>
      </c>
      <c r="F522" s="64">
        <f t="shared" si="24"/>
        <v>0</v>
      </c>
      <c r="G522" s="64"/>
      <c r="H522" s="64"/>
    </row>
    <row r="523" spans="1:8" ht="15" customHeight="1">
      <c r="A523" s="67">
        <v>3070</v>
      </c>
      <c r="B523" s="73" t="s">
        <v>343</v>
      </c>
      <c r="C523" s="73">
        <v>7</v>
      </c>
      <c r="D523" s="73">
        <v>0</v>
      </c>
      <c r="E523" s="80" t="s">
        <v>987</v>
      </c>
      <c r="F523" s="64">
        <f t="shared" si="24"/>
        <v>12000</v>
      </c>
      <c r="G523" s="64">
        <f>G524</f>
        <v>12000</v>
      </c>
      <c r="H523" s="64"/>
    </row>
    <row r="524" spans="1:8" ht="15" customHeight="1">
      <c r="A524" s="67">
        <v>3071</v>
      </c>
      <c r="B524" s="67" t="s">
        <v>343</v>
      </c>
      <c r="C524" s="67">
        <v>7</v>
      </c>
      <c r="D524" s="67">
        <v>1</v>
      </c>
      <c r="E524" s="69" t="s">
        <v>987</v>
      </c>
      <c r="F524" s="64">
        <f t="shared" si="24"/>
        <v>12000</v>
      </c>
      <c r="G524" s="64">
        <f>G525</f>
        <v>12000</v>
      </c>
      <c r="H524" s="64"/>
    </row>
    <row r="525" spans="1:8" ht="15" customHeight="1">
      <c r="A525" s="67"/>
      <c r="B525" s="67"/>
      <c r="C525" s="67"/>
      <c r="D525" s="67"/>
      <c r="E525" s="69" t="s">
        <v>742</v>
      </c>
      <c r="F525" s="64">
        <f t="shared" si="24"/>
        <v>12000</v>
      </c>
      <c r="G525" s="64">
        <f>G526</f>
        <v>12000</v>
      </c>
      <c r="H525" s="64"/>
    </row>
    <row r="526" spans="1:8" ht="15" customHeight="1">
      <c r="A526" s="67"/>
      <c r="B526" s="67"/>
      <c r="C526" s="67"/>
      <c r="D526" s="67"/>
      <c r="E526" s="93" t="s">
        <v>966</v>
      </c>
      <c r="F526" s="64">
        <f t="shared" si="24"/>
        <v>12000</v>
      </c>
      <c r="G526" s="64">
        <v>12000</v>
      </c>
      <c r="H526" s="64"/>
    </row>
    <row r="527" spans="1:8" ht="15" customHeight="1">
      <c r="A527" s="67">
        <v>3080</v>
      </c>
      <c r="B527" s="73" t="s">
        <v>343</v>
      </c>
      <c r="C527" s="73">
        <v>8</v>
      </c>
      <c r="D527" s="73">
        <v>0</v>
      </c>
      <c r="E527" s="80" t="s">
        <v>988</v>
      </c>
      <c r="F527" s="64">
        <f t="shared" si="24"/>
        <v>0</v>
      </c>
      <c r="G527" s="64"/>
      <c r="H527" s="64"/>
    </row>
    <row r="528" spans="1:8" ht="15" customHeight="1">
      <c r="A528" s="67">
        <v>3081</v>
      </c>
      <c r="B528" s="67" t="s">
        <v>343</v>
      </c>
      <c r="C528" s="67">
        <v>8</v>
      </c>
      <c r="D528" s="67">
        <v>1</v>
      </c>
      <c r="E528" s="69" t="s">
        <v>988</v>
      </c>
      <c r="F528" s="64">
        <f t="shared" si="24"/>
        <v>0</v>
      </c>
      <c r="G528" s="64"/>
      <c r="H528" s="64"/>
    </row>
    <row r="529" spans="1:8" s="71" customFormat="1" ht="15" customHeight="1">
      <c r="A529" s="67"/>
      <c r="B529" s="73"/>
      <c r="C529" s="73"/>
      <c r="D529" s="73"/>
      <c r="E529" s="69" t="s">
        <v>740</v>
      </c>
      <c r="F529" s="64"/>
      <c r="G529" s="74"/>
      <c r="H529" s="74"/>
    </row>
    <row r="530" spans="1:8" ht="15" customHeight="1">
      <c r="A530" s="67">
        <v>3090</v>
      </c>
      <c r="B530" s="73" t="s">
        <v>343</v>
      </c>
      <c r="C530" s="73">
        <v>9</v>
      </c>
      <c r="D530" s="73">
        <v>0</v>
      </c>
      <c r="E530" s="80" t="s">
        <v>989</v>
      </c>
      <c r="F530" s="64">
        <f>G530+H530</f>
        <v>0</v>
      </c>
      <c r="G530" s="64"/>
      <c r="H530" s="64"/>
    </row>
    <row r="531" spans="1:8" ht="15" customHeight="1">
      <c r="A531" s="67">
        <v>3091</v>
      </c>
      <c r="B531" s="67" t="s">
        <v>343</v>
      </c>
      <c r="C531" s="67">
        <v>9</v>
      </c>
      <c r="D531" s="67">
        <v>1</v>
      </c>
      <c r="E531" s="69" t="s">
        <v>989</v>
      </c>
      <c r="F531" s="64">
        <f>G531+H531</f>
        <v>0</v>
      </c>
      <c r="G531" s="64"/>
      <c r="H531" s="64"/>
    </row>
    <row r="532" spans="1:8" ht="15" customHeight="1">
      <c r="A532" s="67"/>
      <c r="B532" s="67"/>
      <c r="C532" s="67"/>
      <c r="D532" s="67"/>
      <c r="E532" s="69" t="s">
        <v>742</v>
      </c>
      <c r="F532" s="64">
        <f>G532+H532</f>
        <v>0</v>
      </c>
      <c r="G532" s="64"/>
      <c r="H532" s="64"/>
    </row>
    <row r="533" spans="1:8" ht="15" customHeight="1">
      <c r="A533" s="67">
        <v>3092</v>
      </c>
      <c r="B533" s="67" t="s">
        <v>343</v>
      </c>
      <c r="C533" s="67">
        <v>9</v>
      </c>
      <c r="D533" s="67">
        <v>2</v>
      </c>
      <c r="E533" s="69" t="s">
        <v>990</v>
      </c>
      <c r="F533" s="64">
        <f>G533+H533</f>
        <v>0</v>
      </c>
      <c r="G533" s="64"/>
      <c r="H533" s="64"/>
    </row>
    <row r="534" spans="1:8" ht="15" customHeight="1">
      <c r="A534" s="67"/>
      <c r="B534" s="67"/>
      <c r="C534" s="67"/>
      <c r="D534" s="67"/>
      <c r="E534" s="69" t="s">
        <v>742</v>
      </c>
      <c r="F534" s="64">
        <f>G534+H534</f>
        <v>0</v>
      </c>
      <c r="G534" s="64"/>
      <c r="H534" s="64"/>
    </row>
    <row r="535" spans="1:8" s="66" customFormat="1" ht="24" customHeight="1">
      <c r="A535" s="67">
        <v>3100</v>
      </c>
      <c r="B535" s="73" t="s">
        <v>357</v>
      </c>
      <c r="C535" s="73">
        <v>0</v>
      </c>
      <c r="D535" s="73">
        <v>0</v>
      </c>
      <c r="E535" s="97" t="s">
        <v>991</v>
      </c>
      <c r="F535" s="64">
        <f>F537</f>
        <v>3500</v>
      </c>
      <c r="G535" s="64">
        <f>G537</f>
        <v>923500</v>
      </c>
      <c r="H535" s="64">
        <f>H537</f>
        <v>0</v>
      </c>
    </row>
    <row r="536" spans="1:8" ht="15" customHeight="1">
      <c r="A536" s="67"/>
      <c r="B536" s="73"/>
      <c r="C536" s="73"/>
      <c r="D536" s="73"/>
      <c r="E536" s="69" t="s">
        <v>738</v>
      </c>
      <c r="F536" s="64"/>
      <c r="G536" s="64"/>
      <c r="H536" s="64"/>
    </row>
    <row r="537" spans="1:8" ht="15" customHeight="1">
      <c r="A537" s="67">
        <v>3110</v>
      </c>
      <c r="B537" s="98" t="s">
        <v>357</v>
      </c>
      <c r="C537" s="98">
        <v>1</v>
      </c>
      <c r="D537" s="98">
        <v>0</v>
      </c>
      <c r="E537" s="94" t="s">
        <v>992</v>
      </c>
      <c r="F537" s="64">
        <f>F538</f>
        <v>3500</v>
      </c>
      <c r="G537" s="64">
        <f>G538</f>
        <v>923500</v>
      </c>
      <c r="H537" s="64"/>
    </row>
    <row r="538" spans="1:8" ht="15" customHeight="1">
      <c r="A538" s="67">
        <v>3112</v>
      </c>
      <c r="B538" s="98" t="s">
        <v>357</v>
      </c>
      <c r="C538" s="98">
        <v>1</v>
      </c>
      <c r="D538" s="98">
        <v>2</v>
      </c>
      <c r="E538" s="95" t="s">
        <v>993</v>
      </c>
      <c r="F538" s="64">
        <v>3500</v>
      </c>
      <c r="G538" s="64">
        <f>G540</f>
        <v>923500</v>
      </c>
      <c r="H538" s="64"/>
    </row>
    <row r="539" spans="1:8" ht="15" customHeight="1">
      <c r="A539" s="67"/>
      <c r="B539" s="67"/>
      <c r="C539" s="67"/>
      <c r="D539" s="67"/>
      <c r="E539" s="69" t="s">
        <v>742</v>
      </c>
      <c r="F539" s="64">
        <f>G539+H539</f>
        <v>0</v>
      </c>
      <c r="G539" s="64"/>
      <c r="H539" s="64"/>
    </row>
    <row r="540" spans="1:8" ht="15" customHeight="1">
      <c r="A540" s="67"/>
      <c r="B540" s="67"/>
      <c r="C540" s="67"/>
      <c r="D540" s="67"/>
      <c r="E540" s="95" t="s">
        <v>994</v>
      </c>
      <c r="F540" s="64">
        <v>3500</v>
      </c>
      <c r="G540" s="64">
        <v>923500</v>
      </c>
      <c r="H540" s="64"/>
    </row>
    <row r="541" spans="1:8" ht="15" customHeight="1">
      <c r="B541" s="99"/>
      <c r="C541" s="100"/>
      <c r="D541" s="99"/>
    </row>
    <row r="542" spans="1:8" ht="15" customHeight="1">
      <c r="B542" s="99"/>
      <c r="C542" s="100"/>
      <c r="D542" s="99"/>
    </row>
    <row r="543" spans="1:8" ht="15" customHeight="1">
      <c r="B543" s="99"/>
      <c r="C543" s="100"/>
      <c r="D543" s="99"/>
      <c r="E543" s="47"/>
    </row>
    <row r="544" spans="1:8" ht="15" customHeight="1">
      <c r="B544" s="99"/>
      <c r="C544" s="100"/>
      <c r="D544" s="99"/>
    </row>
  </sheetData>
  <mergeCells count="11">
    <mergeCell ref="G5:H5"/>
    <mergeCell ref="F1:H1"/>
    <mergeCell ref="A2:H2"/>
    <mergeCell ref="A3:H3"/>
    <mergeCell ref="G4:H4"/>
    <mergeCell ref="A5:A6"/>
    <mergeCell ref="B5:B6"/>
    <mergeCell ref="C5:C6"/>
    <mergeCell ref="D5:D6"/>
    <mergeCell ref="E5:E6"/>
    <mergeCell ref="F5:F6"/>
  </mergeCells>
  <pageMargins left="0.59055118110236227" right="0" top="3.937007874015748E-2" bottom="3.937007874015748E-2" header="0.51181102362204722" footer="0.5118110236220472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1</vt:lpstr>
      <vt:lpstr>Հատված 1</vt:lpstr>
      <vt:lpstr>Հատված 2</vt:lpstr>
      <vt:lpstr>Հատված 3</vt:lpstr>
      <vt:lpstr>Հատված 4</vt:lpstr>
      <vt:lpstr>Հատված 5</vt:lpstr>
      <vt:lpstr>Հատված 6</vt:lpstr>
      <vt:lpstr>'Հատված 1'!Область_печати</vt:lpstr>
      <vt:lpstr>'Հատված 2'!Область_печати</vt:lpstr>
      <vt:lpstr>'Հատված 3'!Область_печати</vt:lpstr>
      <vt:lpstr>'Հատված 4'!Область_печати</vt:lpstr>
      <vt:lpstr>'Հատված 5'!Область_печати</vt:lpstr>
      <vt:lpstr>'Հատված 6'!Область_печати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GSG</cp:lastModifiedBy>
  <cp:lastPrinted>2025-01-24T06:35:59Z</cp:lastPrinted>
  <dcterms:created xsi:type="dcterms:W3CDTF">2020-01-09T11:08:10Z</dcterms:created>
  <dcterms:modified xsi:type="dcterms:W3CDTF">2025-01-24T06:36:42Z</dcterms:modified>
</cp:coreProperties>
</file>