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635" activeTab="0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</sheets>
  <definedNames/>
  <calcPr fullCalcOnLoad="1"/>
</workbook>
</file>

<file path=xl/sharedStrings.xml><?xml version="1.0" encoding="utf-8"?>
<sst xmlns="http://schemas.openxmlformats.org/spreadsheetml/2006/main" count="1605" uniqueCount="663">
  <si>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</si>
  <si>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</si>
  <si>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</si>
  <si>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</si>
  <si>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</si>
  <si>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</si>
  <si>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</si>
  <si>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</si>
  <si>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</si>
  <si>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</si>
  <si>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</si>
  <si>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</si>
  <si>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</si>
  <si>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</si>
  <si>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</si>
  <si>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</si>
  <si>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</si>
  <si>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</si>
  <si>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</si>
  <si>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</si>
  <si>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</si>
  <si>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</si>
  <si>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</si>
  <si>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</si>
  <si>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</si>
  <si>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</si>
  <si>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</si>
  <si>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</si>
  <si>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</si>
  <si>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</si>
  <si>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</si>
  <si>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</si>
  <si>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</si>
  <si>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</si>
  <si>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</si>
  <si>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</si>
  <si>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</si>
  <si>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</si>
  <si>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</si>
  <si>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</si>
  <si>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</si>
  <si>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</si>
  <si>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</si>
  <si>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</si>
  <si>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</si>
  <si>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</si>
  <si>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</si>
  <si>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</si>
  <si>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</si>
  <si>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</si>
  <si>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</si>
  <si>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</si>
  <si>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</si>
  <si>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</si>
  <si>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</si>
  <si>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</si>
  <si>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</si>
  <si>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</si>
  <si>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</si>
  <si>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</si>
  <si>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</si>
  <si>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</si>
  <si>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</si>
  <si>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</si>
  <si>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</si>
  <si>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</si>
  <si>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</si>
  <si>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</si>
  <si>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</si>
  <si>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</si>
  <si>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</si>
  <si>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</si>
  <si>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</si>
  <si>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</si>
  <si>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</si>
  <si>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</si>
  <si>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</si>
  <si>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</si>
  <si>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</si>
  <si>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</si>
  <si>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</si>
  <si>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</si>
  <si>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</si>
  <si>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</si>
  <si>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</si>
  <si>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</si>
  <si>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</si>
  <si>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</si>
  <si>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</si>
  <si>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</si>
  <si>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</si>
  <si>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</si>
  <si>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</si>
  <si>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</si>
  <si>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</si>
  <si>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</si>
  <si>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</si>
  <si>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</si>
  <si>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</si>
  <si>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</si>
  <si>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</si>
  <si>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</si>
  <si>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</si>
  <si>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</si>
  <si>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</si>
  <si>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</si>
  <si>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</si>
  <si>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</si>
  <si>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</si>
  <si>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</si>
  <si>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</si>
  <si>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</si>
  <si>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</si>
  <si>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</si>
  <si>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</si>
  <si>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</si>
  <si>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</si>
  <si>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</si>
  <si>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</si>
  <si>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</si>
  <si>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</si>
  <si>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</si>
  <si>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</si>
  <si>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</si>
  <si>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</si>
  <si>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</si>
  <si>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</si>
  <si>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</si>
  <si>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</si>
  <si>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</si>
  <si>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</si>
  <si>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</si>
  <si>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</si>
  <si>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</si>
  <si>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</si>
  <si>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</si>
  <si>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</si>
  <si>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</si>
  <si>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</si>
  <si>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</si>
  <si>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</si>
  <si>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</si>
  <si>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</si>
  <si>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</si>
  <si>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</si>
  <si>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</si>
  <si>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</si>
  <si>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</si>
  <si>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</si>
  <si>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</si>
  <si>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</si>
  <si>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</si>
  <si>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</si>
  <si>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</si>
  <si>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</si>
  <si>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</si>
  <si>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</si>
  <si>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</si>
  <si>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</si>
  <si>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3.6 Øáõïù»ñ ïáõÛÅ»ñÇó, ïáõ·³ÝùÝ»ñÇó      (ïáÕ 1361 + ïáÕ 1362)                        ³Û¹ ÃíáõÙ`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</si>
  <si>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</si>
  <si>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</si>
  <si>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</si>
  <si>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</si>
  <si>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</si>
  <si>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</si>
  <si>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</si>
  <si>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</si>
  <si>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</si>
  <si>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</si>
  <si>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</si>
  <si>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</si>
  <si>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</si>
  <si>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</si>
  <si>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</si>
  <si>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</si>
  <si>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</si>
  <si>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</si>
  <si>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</si>
  <si>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</si>
  <si>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</si>
  <si>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</si>
  <si>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</si>
  <si>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</si>
  <si>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2023 թվական </t>
  </si>
  <si>
    <t xml:space="preserve">2024 թվական </t>
  </si>
  <si>
    <t xml:space="preserve">2025 թվական </t>
  </si>
  <si>
    <t>3.6 Øáõïù»ñ ïáõÛÅ»ñÇó, ïáõ·³ÝùÝ»ñÇó      (ïáÕ 1361 + ïáÕ 1362)
³Û¹ ÃíáõÙ`</t>
  </si>
  <si>
    <t xml:space="preserve">Ð³í»Éí³Í  N 2 </t>
  </si>
  <si>
    <t>Պատասխանատու ստորաբաժանումներ</t>
  </si>
  <si>
    <t>´³ÅÇÝ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</si>
  <si>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</si>
  <si>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</si>
  <si>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</si>
  <si>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</si>
  <si>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</si>
  <si>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</si>
  <si>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</si>
  <si>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</si>
  <si>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</si>
  <si>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</si>
  <si>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</si>
  <si>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</si>
  <si>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</si>
  <si>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</si>
  <si>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2113</t>
  </si>
  <si>
    <t>3</t>
  </si>
  <si>
    <t>²ñï³ùÇÝ Ñ³ñ³µ»ñáõÃÛáõÝÝ»ñ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</si>
  <si>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</si>
  <si>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</si>
  <si>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</si>
  <si>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</si>
  <si>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2150</t>
  </si>
  <si>
    <t>5</t>
  </si>
  <si>
    <t>ÀÝ¹Ñ³Ýáõñ µÝáõÛÃÇ Ñ³Ýñ³ÛÇÝ Í³é³ÛáõÃÛáõÝÝ»ñÇ ·Íáí Ñ»ï³½áï³Ï³Ý ¨ Ý³Ë³·Í³ÛÇÝ ³ßË³ï³ÝùÝ»ñ</t>
  </si>
  <si>
    <t>2151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</si>
  <si>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</si>
  <si>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</si>
  <si>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</si>
  <si>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</si>
  <si>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</si>
  <si>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</si>
  <si>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</si>
  <si>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2220</t>
  </si>
  <si>
    <t>2</t>
  </si>
  <si>
    <t>ø³Õ³ù³óÇ³Ï³Ý å³ßïå³ÝáõÃÛáõÝ</t>
  </si>
  <si>
    <t>2221</t>
  </si>
  <si>
    <t>2250</t>
  </si>
  <si>
    <t>ä³ßïå³ÝáõÃÛáõÝ (³ÛÉ ¹³ë»ñÇÝ ãå³ïÏ³ÝáÕ)</t>
  </si>
  <si>
    <t>2251</t>
  </si>
  <si>
    <t>2400</t>
  </si>
  <si>
    <t>04</t>
  </si>
  <si>
    <t>îÜîºê²Î²Ü Ð²ð²´ºðàôÂÚàôÜÜºð</t>
  </si>
  <si>
    <t>2410</t>
  </si>
  <si>
    <t>ÀÝ¹Ñ³Ýáõñ µÝáõÛÃÇ ïÝï»ë³Ï³Ý, ³é¨ïñ³ÛÇÝ ¨ ³ßË³ï³ÝùÇ ·Íáí Ñ³ñ³µ»ñáõÃÛáõÝÝ»ñ</t>
  </si>
  <si>
    <t>2411</t>
  </si>
  <si>
    <t>ÀÝ¹Ñ³Ýáõñ µÝáõÛÃÇ ïÝï»ë³Ï³Ý ¨ ³é¨ïñ³ÛÇÝ  Ñ³ñ³µ»ñáõÃÛáõÝÝ»ñ</t>
  </si>
  <si>
    <t>2420</t>
  </si>
  <si>
    <t>¶ÛáõÕ³ïÝï»ëáõÃÛáõÝ, ³Ýï³é³ÛÇÝ ïÝï»ëáõÃÛáõÝ, ÓÏÝáñëáõÃÛáõÝ ¨ áñëáñ¹áõÃÛáõÝ</t>
  </si>
  <si>
    <t>2424</t>
  </si>
  <si>
    <t>4</t>
  </si>
  <si>
    <t>àéá·áõÙ</t>
  </si>
  <si>
    <t>2430</t>
  </si>
  <si>
    <t>ì³é»ÉÇù ¨ ¿Ý»ñ·»ïÇÏ³</t>
  </si>
  <si>
    <t>2435</t>
  </si>
  <si>
    <t>¾É»Ïïñ³¿Ý»ñ·Ç³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</si>
  <si>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</si>
  <si>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</si>
  <si>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</si>
  <si>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</si>
  <si>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</si>
  <si>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</si>
  <si>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2470</t>
  </si>
  <si>
    <t>7</t>
  </si>
  <si>
    <t>²ÛÉ µÝ³·³í³éÝ»ñ</t>
  </si>
  <si>
    <t>2473</t>
  </si>
  <si>
    <t>¼µáë³ßñçáõÃÛáõÝ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</si>
  <si>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</si>
  <si>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</si>
  <si>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</si>
  <si>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</si>
  <si>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</si>
  <si>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</si>
  <si>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</si>
  <si>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</si>
  <si>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</si>
  <si>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</si>
  <si>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2520</t>
  </si>
  <si>
    <t>Î»Õï³çñ»ñÇ Ñ»é³óáõÙ</t>
  </si>
  <si>
    <t>2521</t>
  </si>
  <si>
    <t>2530</t>
  </si>
  <si>
    <t>Þñç³Ï³ ÙÇç³í³ÛñÇ ³ÕïáïÙ³Ý ¹»Ù å³Ûù³ñ</t>
  </si>
  <si>
    <t>2531</t>
  </si>
  <si>
    <t>2560</t>
  </si>
  <si>
    <t>Þñç³Ï³ ÙÇç³í³ÛñÇ å³ßïå³ÝáõÃÛáõÝ  (³ÛÉ ¹³ë»ñÇÝ ãå³ïÏ³ÝáÕ)</t>
  </si>
  <si>
    <t>2561</t>
  </si>
  <si>
    <t>2600</t>
  </si>
  <si>
    <t>06</t>
  </si>
  <si>
    <t>´Ü²Î²ð²Ü²ÚÆÜ ÞÆÜ²ð²ðàôÂÚàôÜ ºì ÎàØàôÜ²È Ì²è²ÚàôÂÚàôÜÜºð</t>
  </si>
  <si>
    <t>2610</t>
  </si>
  <si>
    <t>´Ý³Ï³ñ³Ý³ÛÇÝ ßÇÝ³ñ³ñáõÃÛáõÝ</t>
  </si>
  <si>
    <t>2611</t>
  </si>
  <si>
    <t>2640</t>
  </si>
  <si>
    <t>öáÕáóÝ»ñÇ Éáõë³íáñáõÙ</t>
  </si>
  <si>
    <t>2641</t>
  </si>
  <si>
    <t>2650</t>
  </si>
  <si>
    <t>´Ý³Ï³ñ³Ý³ÛÇÝ ßÇÝ³ñ³ñáõÃÛ³Ý ¨ ÏáÙáõÝ³É Í³é³ÛáõÃÛáõÝÝ»ñÇ ·Íáí Ñ»ï³½áï³Ï³Ý ¨ Ý³Ë³·Í³ÛÇÝ ³ßË³ï³ÝùÝ»ñ</t>
  </si>
  <si>
    <t>2651</t>
  </si>
  <si>
    <t>2660</t>
  </si>
  <si>
    <t>´Ý³Ï³ñ³Ý³ÛÇÝ ßÇÝ³ñ³ñáõÃÛ³Ý ¨ ÏáÙáõÝ³É Í³é³ÛáõÃÛáõÝÝ»ñ  (³ÛÉ ¹³ë»ñÇÝ ãå³ïÏ³ÝáÕ)</t>
  </si>
  <si>
    <t>2661</t>
  </si>
  <si>
    <t>2700</t>
  </si>
  <si>
    <t>07</t>
  </si>
  <si>
    <t>²èàÔæ²ä²ÐàôÂÚàôÜ</t>
  </si>
  <si>
    <t>2710</t>
  </si>
  <si>
    <t>´ÅßÏ³Ï³Ý ³åñ³ÝùÝ»ñ, ë³ñù»ñ ¨ ë³ñù³íáñáõÙÝ»ñ</t>
  </si>
  <si>
    <t>2711</t>
  </si>
  <si>
    <t>¸»Õ³·áñÍ³Ï³Ý ³åñ³ÝùÝ»ñ</t>
  </si>
  <si>
    <t>2760</t>
  </si>
  <si>
    <t>²éáÕç³å³ÑáõÃÛáõÝ (³ÛÉ ¹³ë»ñÇÝ ãå³ïÏ³ÝáÕ)</t>
  </si>
  <si>
    <t>2761</t>
  </si>
  <si>
    <t>²éáÕç³å³Ñ³Ï³Ý Ñ³ñ³ÏÇó Í³é³ÛáõÃÛáõÝÝ»ñ ¨ Íñ³·ñ»ñ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</si>
  <si>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</si>
  <si>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</si>
  <si>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</si>
  <si>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</si>
  <si>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</si>
  <si>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</si>
  <si>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</si>
  <si>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Øß³ÏáõÃ³ÛÇÝ Í³é³ÛáõÃÛáõÝÝ»ñ</t>
  </si>
  <si>
    <t>2821</t>
  </si>
  <si>
    <t>¶ñ³¹³ñ³ÝÝ»ñ</t>
  </si>
  <si>
    <t>2822</t>
  </si>
  <si>
    <t>Â³Ý·³ñ³ÝÝ»ñ ¨ óáõó³ëñ³ÑÝ»ñ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</si>
  <si>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</si>
  <si>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</si>
  <si>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</si>
  <si>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</si>
  <si>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2825</t>
  </si>
  <si>
    <t>²ñí»ëï</t>
  </si>
  <si>
    <t>2827</t>
  </si>
  <si>
    <t>Ðáõß³ñÓ³ÝÝ»ñÇ ¨ Ùß³ÏáõÃ³ÛÇÝ ³ñÅ»ùÝ»ñÇ í»ñ³Ï³Ý·ÝáõÙ ¨ å³Ñå³ÝáõÙ</t>
  </si>
  <si>
    <t>2840</t>
  </si>
  <si>
    <t>ÎñáÝ³Ï³Ý ¨ Ñ³ë³ñ³Ï³Ï³Ý  ³ÛÉ Í³é³ÛáõÃÛáõÝÝ»ñ</t>
  </si>
  <si>
    <t>2841</t>
  </si>
  <si>
    <t>ºñÇï³ë³ñ¹³Ï³Ý Íñ³·ñ»ñ</t>
  </si>
  <si>
    <t>2843</t>
  </si>
  <si>
    <t>ÎñáÝ³Ï³Ý ¨ Ñ³ë³ñ³Ï³Ï³Ý ³ÛÉ Í³é³ÛáõÃÛáõÝÝ»ñ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</si>
  <si>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</si>
  <si>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</si>
  <si>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</si>
  <si>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</si>
  <si>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</si>
  <si>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</si>
  <si>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</si>
  <si>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2912</t>
  </si>
  <si>
    <t>î³ññ³Ï³Ý ÁÝ¹Ñ³Ýáõñ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</si>
  <si>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</si>
  <si>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</si>
  <si>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</si>
  <si>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</si>
  <si>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2922</t>
  </si>
  <si>
    <t>ØÇçÝ³Ï³ñ· (ÉñÇí)  ÁÝ¹Ñ³Ýáõñ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</si>
  <si>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</si>
  <si>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</si>
  <si>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</si>
  <si>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</si>
  <si>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2960</t>
  </si>
  <si>
    <t>ÎñÃáõÃÛ³ÝÁ ïñ³Ù³¹ñíáÕ ûÅ³Ý¹³Ï Í³é³ÛáõÃÛáõÝÝ»ñ</t>
  </si>
  <si>
    <t>2961</t>
  </si>
  <si>
    <t>3000</t>
  </si>
  <si>
    <t>10</t>
  </si>
  <si>
    <t>êàòÆ²È²Î²Ü ä²Þîä²ÜàôÂÚàôÜ</t>
  </si>
  <si>
    <t>3030</t>
  </si>
  <si>
    <t>Ð³ñ³½³ïÇÝ Ïáñóñ³Í ³ÝÓÇÝù</t>
  </si>
  <si>
    <t>3031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</si>
  <si>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</si>
  <si>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</si>
  <si>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</si>
  <si>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</si>
  <si>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</si>
  <si>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</si>
  <si>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3090</t>
  </si>
  <si>
    <t>êáóÇ³É³Ï³Ý å³ßïå³ÝáõÃÛáõÝ (³ÛÉ ¹³ë»ñÇÝ ãå³ïÏ³ÝáÕ)</t>
  </si>
  <si>
    <t>3092</t>
  </si>
  <si>
    <t>êáóÇ³É³Ï³Ý å³ßïå³ÝáõÃÛ³ÝÁ ïñ³Ù³¹ñíáÕ ûÅ³Ý¹³Ï Í³é³ÛáõÃÛáõÝÝ»ñ (³ÛÉ ¹³ë»ñÇÝ ãå³ïÏ³ÝáÕ)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</si>
  <si>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</si>
  <si>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</si>
  <si>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</si>
  <si>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</si>
  <si>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</si>
  <si>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</si>
  <si>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</si>
  <si>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</si>
  <si>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</si>
  <si>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4000</t>
  </si>
  <si>
    <t>4050</t>
  </si>
  <si>
    <t>². ÀÜÂ²òÆÎ Ì²Êêºð</t>
  </si>
  <si>
    <t>x</t>
  </si>
  <si>
    <t>4100</t>
  </si>
  <si>
    <t>1.1 ²ÞÊ²î²ÜøÆ ì²ðÒ²îðàôÂÚàôÜ</t>
  </si>
  <si>
    <t>4110</t>
  </si>
  <si>
    <t>¸ð²Øàì ìÖ²ðìàÔ ²ÞÊ²î²ì²ðÒºð ºì Ð²ìºÈ²ìÖ²ðÜºð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</si>
  <si>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</si>
  <si>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</si>
  <si>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</si>
  <si>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</si>
  <si>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4200</t>
  </si>
  <si>
    <t>1.2 Ì²è²ÚàôÂÚàôÜÜºðÆ  ºì   ²äð²ÜøÜºðÆ  Òºèø´ºðàôØ</t>
  </si>
  <si>
    <t>4210</t>
  </si>
  <si>
    <t>Þ²ðàôÜ²Î²Î²Ü Ì²Êêºð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</si>
  <si>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</si>
  <si>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</si>
  <si>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</si>
  <si>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</si>
  <si>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</si>
  <si>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</si>
  <si>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</si>
  <si>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</si>
  <si>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</si>
  <si>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</si>
  <si>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4220</t>
  </si>
  <si>
    <t>¶àðÌàôÔàôØÜºðÆ ºì Þðæ²¶²ÚàôÂÚàôÜÜºðÆ Ì²Êêºð</t>
  </si>
  <si>
    <t>4221</t>
  </si>
  <si>
    <t>- Ü»ñùÇÝ ·áñÍáõÕáõÙÝ»ñ</t>
  </si>
  <si>
    <t>4222</t>
  </si>
  <si>
    <t>- ²ñï³ë³ÑÙ³ÝÛ³Ý ·áñÍáõÕáõÙÝ»ñÇ ·Íáí Í³Ëë»ñ</t>
  </si>
  <si>
    <t>4230</t>
  </si>
  <si>
    <t>ä²ÚØ²Ü²¶ð²ÚÆÜ ²ÚÈ Ì²è²ÚàôÂÚàôÜÜºðÆ Òºèø ´ºðàôØ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</si>
  <si>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</si>
  <si>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</si>
  <si>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</si>
  <si>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</si>
  <si>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</si>
  <si>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</si>
  <si>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</si>
  <si>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</si>
  <si>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</si>
  <si>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</si>
  <si>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</si>
  <si>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Ü»ñÏ³Û³óáõóã³Ï³Ý Í³Ëë»ñ</t>
  </si>
  <si>
    <t>4238</t>
  </si>
  <si>
    <t>- ÀÝ¹Ñ³Ýáõñ µÝáõÛÃÇ ³ÛÉ Í³é³ÛáõÃÛáõÝÝ»ñ</t>
  </si>
  <si>
    <t>4239</t>
  </si>
  <si>
    <t>4240</t>
  </si>
  <si>
    <t>²ÚÈ Ø²êÜ²¶Æî²Î²Ü Ì²è²ÚàôÂÚàôÜÜºðÆ Òºèø ´ºðàôØ</t>
  </si>
  <si>
    <t>4241</t>
  </si>
  <si>
    <t>- Ø³ëÝ³·Çï³Ï³Ý Í³é³ÛáõÃÛáõÝÝ»ñ</t>
  </si>
  <si>
    <t>4250</t>
  </si>
  <si>
    <t>ÀÜÂ²òÆÎ Üàðà¶àôØ ºì ä²Ðä²ÜàôØ (Í³é³ÛáõÃÛáõÝÝ»ñ ¨ ÝÛáõÃ»ñ)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</si>
  <si>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</si>
  <si>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</si>
  <si>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</si>
  <si>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</si>
  <si>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4260</t>
  </si>
  <si>
    <t>ÜÚàôÂºð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</si>
  <si>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</si>
  <si>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</si>
  <si>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</si>
  <si>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</si>
  <si>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</si>
  <si>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</si>
  <si>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4268</t>
  </si>
  <si>
    <t>- Ð³ïáõÏ Ýå³ï³Ï³ÛÇÝ ³ÛÉ ÝÛáõÃ»ñ</t>
  </si>
  <si>
    <t>4269</t>
  </si>
  <si>
    <t>4300</t>
  </si>
  <si>
    <t>1.3 îàÎàê²ìÖ²ðÜºð</t>
  </si>
  <si>
    <t>4320</t>
  </si>
  <si>
    <t>²ðî²øÆÜ îàÎàê²ìÖ²ðÜºð</t>
  </si>
  <si>
    <t>4322</t>
  </si>
  <si>
    <t>- ²ñï³ùÇÝ í³ñÏ»ñÇ ·Íáí ïáÏáë³í×³ñÝ»ñ</t>
  </si>
  <si>
    <t>4422</t>
  </si>
  <si>
    <t>4400</t>
  </si>
  <si>
    <t>1.4 êàô´êÆ¸Æ²Üºð</t>
  </si>
  <si>
    <t>4410</t>
  </si>
  <si>
    <t>êàô´êÆ¸Æ²Üºð äºî²Î²Ü (Ð²Ø²ÚÜø²ÚÆÜ) Î²¼Ø²ÎºðäàôÂÚàôÜÜºðÆÜ</t>
  </si>
  <si>
    <t>4411</t>
  </si>
  <si>
    <t>- êáõµëÇ¹Ç³Ý»ñ áã ýÇÝ³Ýë³Ï³Ý å»ï³Ï³Ý (Ñ³Ù³ÛÝù³ÛÇÝ) Ï³½Ù³Ï»ñåáõÃÛáõÝÝ»ñÇÝ</t>
  </si>
  <si>
    <t>4511</t>
  </si>
  <si>
    <t>4420</t>
  </si>
  <si>
    <t>êàô´êÆ¸Æ²Üºð àâ äºî²Î²Ü (àâ Ð²Ø²ÚÜø²ÚÆÜ) Î²¼Ø²ÎºðäàôÂÚàôÜÜºðÆÜ</t>
  </si>
  <si>
    <t>4421</t>
  </si>
  <si>
    <t>- êáõµëÇ¹Ç³Ý»ñ áã  å»ï³Ï³Ý (áã Ñ³Ù³ÛÝù³ÛÇÝ) áã ýÇÝ³Ýë³Ï³Ý Ï³½Ù³Ï»ñåáõÃÛáõÝÝ»ñÇÝ</t>
  </si>
  <si>
    <t>4521</t>
  </si>
  <si>
    <t>4500</t>
  </si>
  <si>
    <t>1.5 ¸ð²Ø²ÞÜàðÐÜºð</t>
  </si>
  <si>
    <t>4530</t>
  </si>
  <si>
    <t>ÀÜÂ²òÆÎ ¸ð²Ø²ÞÜàðÐÜºð äºî²Î²Ü Ð²îì²ÌÆ ²ÚÈ Ø²Î²ð¸²ÎÜºðÆÜ</t>
  </si>
  <si>
    <t>4531</t>
  </si>
  <si>
    <t>- ÀÝÃ³óÇÏ ¹ñ³Ù³ßÝáñÑÝ»ñ å»ï³Ï³Ý ¨ Ñ³Ù³ÛÝùÝ»ñÇ  áã ³é¨ïñ³ÛÇÝ Ï³½Ù³Ï»ñåáõÃÛáõÝÝ»ñÇÝ</t>
  </si>
  <si>
    <t>4637</t>
  </si>
  <si>
    <t>4532</t>
  </si>
  <si>
    <t>- ÀÝÃ³óÇÏ ¹ñ³Ù³ßÝáñÑÝ»ñ å»ï³Ï³Ý ¨ Ñ³Ù³ÛÝù³ÛÇÝ  ³é¨ïñ³ÛÇÝ Ï³½Ù³Ï»ñåáõÃÛáõÝÝ»ñÇÝ</t>
  </si>
  <si>
    <t>4638</t>
  </si>
  <si>
    <t>4533</t>
  </si>
  <si>
    <t>- ²ÛÉ ÁÝÃ³óÇÏ ¹ñ³Ù³ßÝáñÑÝ»ñ</t>
  </si>
  <si>
    <t>4639</t>
  </si>
  <si>
    <t>4540</t>
  </si>
  <si>
    <t>Î²äÆî²È ¸ð²Ø²ÞÜàðÐÜºð äºî²Î²Ü Ð²îì²ÌÆ ²ÚÈ Ø²Î²ð¸²ÎÜºðÆÜ</t>
  </si>
  <si>
    <t>4543</t>
  </si>
  <si>
    <t>- ²ÛÉ Ï³åÇï³É ¹ñ³Ù³ßÝáñÑÝ»ñ</t>
  </si>
  <si>
    <t>4657</t>
  </si>
  <si>
    <t>4600</t>
  </si>
  <si>
    <t>1.6 êàòÆ²È²Î²Ü  Üä²êîÜºð ºì ÎºÜê²ÂàÞ²ÎÜºð</t>
  </si>
  <si>
    <t>4630</t>
  </si>
  <si>
    <t>êàòÆ²È²Î²Ü ú¶ÜàôÂÚ²Ü ¸ð²Ø²Î²Ü ²ðî²Ð²ÚîàôÂÚ²Ø´  Üä²êîÜºð  ´ÚàôæºÆò)</t>
  </si>
  <si>
    <t>4633</t>
  </si>
  <si>
    <t>- ´Ý³Ï³ñ³Ý³ÛÇÝ Ýå³ëïÝ»ñ µÛáõç»Çó</t>
  </si>
  <si>
    <t>4728</t>
  </si>
  <si>
    <t>4634</t>
  </si>
  <si>
    <t>- ²ÛÉ Ýå³ëïÝ»ñ µÛáõç»Çó</t>
  </si>
  <si>
    <t>4729</t>
  </si>
  <si>
    <t>4700</t>
  </si>
  <si>
    <t>1.7 ²ÚÈ  Ì²Êêºð</t>
  </si>
  <si>
    <t>4710</t>
  </si>
  <si>
    <t>ÜìÆð²îìàôÂÚàôÜÜºð àâ Î²è²ì²ð²Î²Ü  (Ð²ê²ð²Î²Î²Ü) Î²¼Ø²ÎºðäàôÂÚàôÜÜºðÆÜ</t>
  </si>
  <si>
    <t>4712</t>
  </si>
  <si>
    <t>- ÜíÇñ³ïíáõÃÛáõÝÝ»ñ ³ÛÉ ß³ÑáõÛÃ ãÑ»ï³åÝ¹áÕ Ï³½Ù³Ï»ñåáõÃÛáõÝÝ»ñÇÝ</t>
  </si>
  <si>
    <t>4819</t>
  </si>
  <si>
    <t>4720</t>
  </si>
  <si>
    <t>Ð²ðÎºð, ä²ðî²¸Æð ìÖ²ðÜºð ºì îàôÚÄºð, àðàÜø Î²è²ì²ðØ²Ü î²ð´ºð Ø²Î²ð¸²ÎÜºðÆ ÎàÔØÆò ÎÆð²èìàôØ ºÜ ØÆØÚ²Üò ÜÎ²îØ²Ø´</t>
  </si>
  <si>
    <t>4723</t>
  </si>
  <si>
    <t>- ä³ñï³¹Çñ í×³ñÝ»ñ</t>
  </si>
  <si>
    <t>4823</t>
  </si>
  <si>
    <t>4760</t>
  </si>
  <si>
    <t>²ÚÈ Ì²Êêºð</t>
  </si>
  <si>
    <t>4761</t>
  </si>
  <si>
    <t>- ²ÛÉ Í³Ëë»ñ</t>
  </si>
  <si>
    <t>4861</t>
  </si>
  <si>
    <t>4770</t>
  </si>
  <si>
    <t>ä²Ðàôêî²ÚÆÜ ØÆæàòÜºð</t>
  </si>
  <si>
    <t>4771</t>
  </si>
  <si>
    <t>- ä³Ñáõëï³ÛÇÝ ÙÇçáóÝ»ñ</t>
  </si>
  <si>
    <t>4891</t>
  </si>
  <si>
    <t>4772</t>
  </si>
  <si>
    <t>³Û¹ ÃíáõÙ` Ñ³Ù³ÛÝùÇ µÛáõç»Ç í³ñã³Ï³Ý Ù³ëÇ å³Ñáõëï³ÛÇÝ ýáÝ¹Çó ýáÝ¹³ÛÇÝ Ù³ë Ï³ï³ñíáÕ Ñ³ïÏ³óáõÙÝ»ñÁ</t>
  </si>
  <si>
    <t>5000</t>
  </si>
  <si>
    <t>´. àâ üÆÜ²Üê²Î²Ü ²ÎîÆìÜºðÆ ¶Ìàì Ì²Êêºð</t>
  </si>
  <si>
    <t>5100</t>
  </si>
  <si>
    <t>1.1 ÐÆØÜ²Î²Ü ØÆæàòÜºð</t>
  </si>
  <si>
    <t>5110</t>
  </si>
  <si>
    <t>ÞºÜøºð ºì ÞÆÜàôÂÚàôÜÜºð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</si>
  <si>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</si>
  <si>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</si>
  <si>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</si>
  <si>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</si>
  <si>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5120</t>
  </si>
  <si>
    <t>ØºøºÜ²Üºð  ºì  ê²ðø²ìàðàôØÜºð</t>
  </si>
  <si>
    <t>5121</t>
  </si>
  <si>
    <t>- îñ³Ýëåáñï³ÛÇÝ ë³ñù³íáñáõÙÝ»ñ</t>
  </si>
  <si>
    <t>5122</t>
  </si>
  <si>
    <t>- ì³ñã³Ï³Ý ë³ñù³íáñáõÙÝ»ñ</t>
  </si>
  <si>
    <t>5123</t>
  </si>
  <si>
    <t>- ²ÛÉ Ù»ù»Ý³Ý»ñ ¨ ë³ñù³íáñáõÙÝ»ñ</t>
  </si>
  <si>
    <t>5129</t>
  </si>
  <si>
    <t>5130</t>
  </si>
  <si>
    <t>²ÚÈ ÐÆØÜ²Î²Ü ØÆæàòÜºð</t>
  </si>
  <si>
    <t>5132</t>
  </si>
  <si>
    <t>- àã ÝÛáõÃ³Ï³Ý ÑÇÙÝ³Ï³Ý ÙÇçáóÝ»ñ</t>
  </si>
  <si>
    <t>5134</t>
  </si>
  <si>
    <t>- Ü³Ë³·Í³Ñ»ï³½áï³Ï³Ý Í³Ëë»ñ</t>
  </si>
  <si>
    <t>6000</t>
  </si>
  <si>
    <t>¶. àâ üÆÜ²Üê²Î²Ü ²ÎîÆìÜºðÆ Æð²òàôØÆò Øàôîøºð</t>
  </si>
  <si>
    <t>6100</t>
  </si>
  <si>
    <t>ÐÆØÜ²Î²Ü ØÆæàòÜºðÆ Æð²òàôØÆò Øàôîøºð</t>
  </si>
  <si>
    <t>6110</t>
  </si>
  <si>
    <t>²ÜÞ²ðÄ ¶àôÚøÆ Æð²òàôØÆò Øàôîøºð</t>
  </si>
  <si>
    <t>8111</t>
  </si>
  <si>
    <t>6120</t>
  </si>
  <si>
    <t>Þ²ðÄ²Î²Ü ¶àôÚøÆ Æð²òàôØÆò Øàôîøºð</t>
  </si>
  <si>
    <t>8121</t>
  </si>
  <si>
    <t>6400</t>
  </si>
  <si>
    <t>â²ðî²¸ðì²Ì ²ÎîÆìÜºðÆ Æð²òàôØÆò Øàôîøºð</t>
  </si>
  <si>
    <t>6410</t>
  </si>
  <si>
    <t>ÐàÔÆ Æð²òàôØÆò Øàôîøºð</t>
  </si>
  <si>
    <t>8411</t>
  </si>
  <si>
    <t>8000</t>
  </si>
  <si>
    <t>ÀÜ¸²ØºÜÀ Ð²ìºÈàôð¸À Î²Ø ¸ºüÆòÆîÀ (ä²Î²êàôð¸À)</t>
  </si>
  <si>
    <t>8010</t>
  </si>
  <si>
    <t>ÀÜ¸²ØºÜÀ`</t>
  </si>
  <si>
    <t>8100</t>
  </si>
  <si>
    <t>². ÜºðøÆÜ ²Ô´ÚàôðÜºð</t>
  </si>
  <si>
    <t>8110</t>
  </si>
  <si>
    <t>1. öàÊ²èàô ØÆæàòÜºð</t>
  </si>
  <si>
    <t>8120</t>
  </si>
  <si>
    <t>1.2. ì³ñÏ»ñ ¨ ÷áË³ïíáõÃÛáõÝÝ»ñ (ëï³óáõÙ ¨ Ù³ñáõÙ)</t>
  </si>
  <si>
    <t>1.2.1. ì³ñÏ»ñ</t>
  </si>
  <si>
    <t>8122</t>
  </si>
  <si>
    <t xml:space="preserve">  - í³ñÏ»ñÇ ëï³óáõÙ</t>
  </si>
  <si>
    <t>9112</t>
  </si>
  <si>
    <t>8124</t>
  </si>
  <si>
    <t>³ÛÉ ³ÕµÛáõñÝ»ñÇó</t>
  </si>
  <si>
    <t>8160</t>
  </si>
  <si>
    <t>2. üÆÜ²Üê²Î²Ü ²ÎîÆìÜºð</t>
  </si>
  <si>
    <t>8161</t>
  </si>
  <si>
    <t>8164</t>
  </si>
  <si>
    <t>´³ÅÝ»ïáÙë»ñÇ »í Ï³åÇï³ÉáõÙ ³ÛÉ Ù³ëÝ³ÏóáõÃÛ³Ý Ó»éù µ»ñáõÙ</t>
  </si>
  <si>
    <t>6213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</si>
  <si>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</si>
  <si>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</si>
  <si>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</si>
  <si>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</si>
  <si>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</si>
  <si>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</si>
  <si>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</si>
  <si>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</si>
  <si>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</si>
  <si>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</si>
  <si>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</si>
  <si>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</si>
  <si>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</si>
  <si>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</si>
  <si>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</si>
  <si>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Ð³í»Éí³Í  N 4</t>
  </si>
  <si>
    <t>Ð³í»Éí³Í  N 5</t>
  </si>
  <si>
    <t>Ð³í»Éí³Í  N 6</t>
  </si>
  <si>
    <t>Ð³í»Éí³Í  N 7</t>
  </si>
  <si>
    <t xml:space="preserve">Ð³í»Éí³Í  N 3 </t>
  </si>
  <si>
    <t>2021 փաստացի</t>
  </si>
  <si>
    <t xml:space="preserve">2022 հաստատված </t>
  </si>
  <si>
    <t xml:space="preserve"> 2023թ կանխատեսված և 2022թ. հաստատված բյուջեի տարբերություն</t>
  </si>
  <si>
    <t>Ծանոթություն</t>
  </si>
  <si>
    <t>2023թ կանխատեսված և 2022թ. հաստատված բյուջեի տարբերության վերաբերյալ հիմնավորումներ</t>
  </si>
  <si>
    <t>Համայնքի վարչական տարածքում գտնվող պետական սեփականություն համարվող հողերի վարձակալությոն վճարներ</t>
  </si>
  <si>
    <t>Միջին մասնագիտական կրթություն</t>
  </si>
  <si>
    <t>Բարձրագույն մասնագիտական կրթություն</t>
  </si>
  <si>
    <t>Ընդհանուր բնույթի այլ ծառայություններ</t>
  </si>
  <si>
    <t>áñÇó/`</t>
  </si>
  <si>
    <t>Առողջապահական և լաբորատոր նյութեր</t>
  </si>
  <si>
    <t>Կապիտալ դրամաշնորհներ պետ և համայնք ոչ առևտր. Կազմակ.</t>
  </si>
  <si>
    <t>Այլ Հարկեր</t>
  </si>
  <si>
    <t>Գործառնական և բանկային ծառայություններ</t>
  </si>
  <si>
    <t>Հուղարկավ,նպաստներ բյուջեից</t>
  </si>
  <si>
    <t>Գույքային հարկեր այլ գույքից</t>
  </si>
  <si>
    <t>Ռազմական պաշտպանություն</t>
  </si>
  <si>
    <t>Գյուղատնտեսություն</t>
  </si>
  <si>
    <t>Բժշկական սարքեր,սարքավորումներ</t>
  </si>
  <si>
    <t>Քաղաք.կուսակց,հասարակական կազմակերպ.</t>
  </si>
  <si>
    <t>³Û¹ ÃíáõÙ`այլ հիմնական միջոցների իրացումից մուտքեր</t>
  </si>
  <si>
    <t>áñÇó` աճեցվող ակտիվներ</t>
  </si>
  <si>
    <t>Պետական բյուջեից տրամադրվող այլ դոտացիաներ/1253+1254/</t>
  </si>
  <si>
    <t>Համայնքի բյուջեի եկամուտները նվազեցնող`ՀՀ օրենքների կիրառմ. Արդյ. Համ.բյուջ կորուստ. Պետ կողմից փոխհատուցվող գումարներ</t>
  </si>
  <si>
    <t>Ոռոգման ջրի մատակարարման համար այն համայնքներում,որորնք նեռաեված չեն Ջրօգտ ընկ և ջրօգ ընկ միութ մասին ՀՀ ճրենքի համ ստ ջրճգտ ընկ սպասարկմ տարածքներում</t>
  </si>
  <si>
    <t>պետական բյուջեից տրամադրվող այլ դոտացիաներ/1253+1254/</t>
  </si>
  <si>
    <t>Ջրամատակարարում</t>
  </si>
  <si>
    <t>ՋՐԱՄԱՏԱԿԱՐԱՐՈՒՄ</t>
  </si>
  <si>
    <t>Նախնական մասնագիտական/արհեստագործական/ևմիջին մասնագ.կրթություն</t>
  </si>
  <si>
    <t xml:space="preserve"> Այլ տրանսպորտային ծախսեր</t>
  </si>
  <si>
    <t>Բնական աղետներից կամ այլ բնական պատճ ռաջացած վնասների կամ վնասվածքների վերականգնում/4741+4742/</t>
  </si>
  <si>
    <t>Բնական աղետներից առաջացած վնասվածքների կամ վնասների վեևականգնում</t>
  </si>
  <si>
    <t xml:space="preserve"> </t>
  </si>
  <si>
    <t>2.1. ´³ÅÝ»ïáÙë»ñ ¨ Ï³åÇï³ÉáõÙ ³ÛÉ Ù³ëÝ³ÏóáõÃÛáõÝ</t>
  </si>
  <si>
    <t>Համայնքի բյուջեի ֆոնդային  մասի տարեսկզբի ազատ մանացորդ` հաշվետու տարվա հունվարի 1-ի դրությամբ</t>
  </si>
  <si>
    <t>Համայնքի բյուջեի ֆոնդային մասի միջոցների տարեսկզբի մնացորդ/8197+8200/</t>
  </si>
  <si>
    <t>Համայնքի բյուջեի հաշվում միջոցների մնացորդները հաշվետու ժամանակահատվածում</t>
  </si>
  <si>
    <t>0,,00</t>
  </si>
  <si>
    <t>Կրթությանը տրամադրվող 0ժանդակ ծառայություններ</t>
  </si>
  <si>
    <t>/Հանգիստ,մշ.և կրոն/այլ դասերին չպատկանող/</t>
  </si>
  <si>
    <t>որից`Հանգիստ,մշ.և կրոն/այլ դասերին չպատկանող/</t>
  </si>
  <si>
    <t>ՀՀ Գեղարքունիքի մարզի Գավառ համայնքի միջնաժամկետ ծախսերի ծրագրի 2023-2025թթ. վարչական և ֆոնդային մասերի եկամուտները` ըստ ձևավորման աղբյուրների</t>
  </si>
  <si>
    <t>ՀՀ Գեղարքունիքի մարզի Գավառ համայնքի 2023-2025թթ. միջնաժամկետ ծախսերի ծրագրի վարչական և ֆոնդային մասերի եկամուտների տարեկան մուտքերի հավաքագրումը` ըստ դրանց գանձման (ապահովման) համար պատասխանատու ստորաբաժանումների</t>
  </si>
  <si>
    <t>ՀՀ Գեղարքունիքի մարզի Գավառ  համայնքի 2023-2025թթ. միջնաժամկետ ծախսերի ծրագրի վարչական և ֆոնդային մասերի տարեկան հատկացումները` ըստ բյուջետային ծախսերի գործառական դասակարգման բաժինների, խմբերի և դասերի</t>
  </si>
  <si>
    <t>ՀՀ Գեղարքունիքի մարզի Գավառ համայնքի 2023-2025թթ. միջնաժամկետ ծախսերի ծրագրի վարչական և ֆոնդային մասերի հատկացումների կատարումը` ըստ բյուջետային ծախսերի տնտեսագիտական դասակարգման հոդվածների</t>
  </si>
  <si>
    <t>ՀՀ Գեղարքունիքի մարզի Գավառ  համայնքի 2023-2025թթ. միջնաժամկետ ծախսերի ծրագրերի հավելուրդը (դեֆիցիտը)</t>
  </si>
  <si>
    <t xml:space="preserve">ՀՀ Գեղարքունիքի մարզի Գավառ համայնքի 2023-2025թթ. միջնաժամկետ ծախսերի ծրագրերի դեֆիցիտի (պակացուրդի) ֆինանսավորումը ըստ աղբյուրների                                                </t>
  </si>
  <si>
    <t>Ապարքների հավաքագրում</t>
  </si>
  <si>
    <t>Համաձայն անշարջ գույքի մասին օրենքի</t>
  </si>
  <si>
    <t>Ակնկալվում է փոխադրամիջոցների քանակի ավելացում</t>
  </si>
  <si>
    <t>Պակասեցումը պայմանավորվաած է հաշվարկային ցուցանիշների չշգրտումից /2022 թ պլանավորվել է նաև ապարքները/</t>
  </si>
  <si>
    <t>Ակնկալվում է աճ</t>
  </si>
  <si>
    <t>տնտեսվարող սյուբեկտների ավելացում</t>
  </si>
  <si>
    <t>վերցվել են հաշվարկային ցուցանիշները</t>
  </si>
  <si>
    <t>ակնկալվում է ավելացում ելնելով նախորդ տարիների ցուցանիշներից</t>
  </si>
  <si>
    <t>Պայմանավորված է 2023թ. ä»ï³Ï³Ý µÛáõç»Çó ýÇÝ³Ýë³Ï³Ý Ñ³Ù³Ñ³ñÃ»óÙ³Ý ëÏ½µáõÝùáí ïñ³Ù³¹ñíáÕ ¹áï³óÇ³յի գումարի չափից</t>
  </si>
  <si>
    <t xml:space="preserve">Պայմանավորված է 2023թ. կառավարության կաղմից հաստատված սուբվենցիոն ծրագրերի գումարի չափից </t>
  </si>
  <si>
    <t>Ակնկալվում է կնքել նոր պայմանագրեր</t>
  </si>
  <si>
    <t>Ակնկալվող աճը պայմանավորված է բազաների ճշտգրտմամբ</t>
  </si>
  <si>
    <t xml:space="preserve">Եկամուտների ավելացման արդյունքում </t>
  </si>
  <si>
    <t>Այլ եկամուտների ավելացում</t>
  </si>
  <si>
    <t>Ֆինանսատնտեսագիտական, եկամուտների հաշվառման և հավաքագրման բաժին, Քաղաքաշինության և հողաշինության բաժին</t>
  </si>
  <si>
    <t>Գյուղատնտեսության և բնապահպանության բաժին</t>
  </si>
  <si>
    <t>Ակկնկալվում է վ³ñã³Ï³Ý Çñ³í³Ë³ËïáõÙÝ»ñÇ նվազեցում</t>
  </si>
  <si>
    <t>Վարչակական բյուջեի ծախսերի տարբերությունը պայմանավորված է եկամուտների ավելացմամբ, ֆոնդային բյուջեի ծախսերի տարբերությունը պայմանավորված է սուբվենցիոն ծրագրերի և վարչական բյուջեից ֆոնդային բյուջե հատկացման ավելացմամբ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</si>
</sst>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\$* #,##0_);_(\$* \(#,##0\);_(\$* &quot;-&quot;_);_(@_)"/>
    <numFmt numFmtId="185" formatCode="_(\$* #,##0.00_);_(\$* \(#,##0.00\);_(\$* &quot;-&quot;??_);_(@_)"/>
    <numFmt numFmtId="186" formatCode="#,##0.0\ ;\(#,##0.0\)"/>
    <numFmt numFmtId="187" formatCode="#,##0&quot;  &quot;;[Red]\-#,##0&quot;  &quot;"/>
    <numFmt numFmtId="188" formatCode="#,##0.00&quot;  &quot;;[Red]\-#,##0.00&quot;  &quot;"/>
    <numFmt numFmtId="189" formatCode="#,##0.0_);\(#,##0.0\)"/>
    <numFmt numFmtId="190" formatCode="_(* #,##0.0_);_(* \(#,##0.0\);_(* &quot;-&quot;??_);_(@_)"/>
    <numFmt numFmtId="191" formatCode="#,##0.0"/>
    <numFmt numFmtId="192" formatCode="#,##0.0&quot;  &quot;;\-#,##0.0&quot;  &quot;"/>
    <numFmt numFmtId="193" formatCode="0.0"/>
    <numFmt numFmtId="194" formatCode="#,##0.00_ ;[Red]\-#,##0.00\ "/>
    <numFmt numFmtId="195" formatCode="0.000"/>
    <numFmt numFmtId="196" formatCode="#,##0.000&quot;  &quot;;[Red]\-#,##0.000&quot;  &quot;"/>
    <numFmt numFmtId="197" formatCode="#,##0.0000&quot;  &quot;;[Red]\-#,##0.0000&quot;  &quot;"/>
    <numFmt numFmtId="198" formatCode="#,##0.00000&quot;  &quot;;[Red]\-#,##0.00000&quot;  &quot;"/>
    <numFmt numFmtId="199" formatCode="#,##0.0&quot;  &quot;;[Red]\-#,##0.0&quot;  &quot;"/>
    <numFmt numFmtId="200" formatCode="[$-FC19]d\ mmmm\ yyyy\ &quot;г.&quot;"/>
    <numFmt numFmtId="201" formatCode="0.0000"/>
    <numFmt numFmtId="202" formatCode="#,##0.00\ ;\(#,##0.00\)"/>
    <numFmt numFmtId="203" formatCode="#,##0\ ;\(#,##0\)"/>
    <numFmt numFmtId="204" formatCode="#,##0.000\ ;\(#,##0.000\)"/>
    <numFmt numFmtId="205" formatCode="#,##0.00_р_."/>
  </numFmts>
  <fonts count="51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 Armenian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i/>
      <sz val="8"/>
      <name val="Arial LatArm"/>
      <family val="2"/>
    </font>
    <font>
      <b/>
      <sz val="8"/>
      <name val="Arial Armenian"/>
      <family val="2"/>
    </font>
    <font>
      <i/>
      <sz val="9"/>
      <name val="Arial LatArm"/>
      <family val="2"/>
    </font>
    <font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61"/>
      <name val="Arial Armenian"/>
      <family val="0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u val="single"/>
      <sz val="8"/>
      <color indexed="30"/>
      <name val="Arial Armenian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 Armenia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 Armenia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88" fontId="4" fillId="0" borderId="0" applyFont="0" applyFill="0" applyProtection="0">
      <alignment/>
    </xf>
    <xf numFmtId="187" fontId="4" fillId="0" borderId="0" applyFont="0" applyFill="0" applyProtection="0">
      <alignment/>
    </xf>
    <xf numFmtId="179" fontId="4" fillId="0" borderId="0" applyFont="0" applyFill="0" applyBorder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4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13" fontId="4" fillId="0" borderId="0" applyFont="0" applyFill="0" applyProtection="0">
      <alignment/>
    </xf>
    <xf numFmtId="4" fontId="13" fillId="0" borderId="9" applyFill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" fontId="6" fillId="32" borderId="12" xfId="0" applyNumberFormat="1" applyFont="1" applyFill="1" applyBorder="1" applyAlignment="1">
      <alignment horizontal="center" vertical="center"/>
    </xf>
    <xf numFmtId="2" fontId="6" fillId="32" borderId="12" xfId="0" applyNumberFormat="1" applyFont="1" applyFill="1" applyBorder="1" applyAlignment="1">
      <alignment horizontal="center" vertical="top"/>
    </xf>
    <xf numFmtId="0" fontId="6" fillId="32" borderId="12" xfId="0" applyFont="1" applyFill="1" applyBorder="1" applyAlignment="1">
      <alignment horizontal="left" vertical="top" wrapText="1"/>
    </xf>
    <xf numFmtId="0" fontId="6" fillId="32" borderId="12" xfId="0" applyFont="1" applyFill="1" applyBorder="1" applyAlignment="1">
      <alignment horizontal="center" vertical="top"/>
    </xf>
    <xf numFmtId="186" fontId="6" fillId="32" borderId="12" xfId="0" applyNumberFormat="1" applyFont="1" applyFill="1" applyBorder="1" applyAlignment="1">
      <alignment horizontal="right" vertical="center"/>
    </xf>
    <xf numFmtId="0" fontId="6" fillId="32" borderId="16" xfId="0" applyFont="1" applyFill="1" applyBorder="1" applyAlignment="1">
      <alignment horizontal="center" vertical="top"/>
    </xf>
    <xf numFmtId="2" fontId="6" fillId="32" borderId="16" xfId="0" applyNumberFormat="1" applyFont="1" applyFill="1" applyBorder="1" applyAlignment="1">
      <alignment horizontal="center" vertical="top"/>
    </xf>
    <xf numFmtId="186" fontId="8" fillId="32" borderId="0" xfId="0" applyNumberFormat="1" applyFont="1" applyFill="1" applyAlignment="1">
      <alignment vertical="center"/>
    </xf>
    <xf numFmtId="0" fontId="6" fillId="32" borderId="0" xfId="0" applyFont="1" applyFill="1" applyAlignment="1">
      <alignment horizontal="center" vertical="top"/>
    </xf>
    <xf numFmtId="186" fontId="6" fillId="32" borderId="0" xfId="0" applyNumberFormat="1" applyFont="1" applyFill="1" applyAlignment="1">
      <alignment horizontal="right" vertical="top"/>
    </xf>
    <xf numFmtId="186" fontId="6" fillId="32" borderId="0" xfId="0" applyNumberFormat="1" applyFont="1" applyFill="1" applyAlignment="1">
      <alignment horizontal="right" vertical="center"/>
    </xf>
    <xf numFmtId="0" fontId="0" fillId="32" borderId="15" xfId="0" applyFont="1" applyFill="1" applyBorder="1" applyAlignment="1">
      <alignment horizontal="center" vertical="center"/>
    </xf>
    <xf numFmtId="0" fontId="6" fillId="32" borderId="13" xfId="0" applyNumberFormat="1" applyFont="1" applyFill="1" applyBorder="1" applyAlignment="1">
      <alignment horizontal="center" vertical="center"/>
    </xf>
    <xf numFmtId="0" fontId="6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top"/>
    </xf>
    <xf numFmtId="193" fontId="6" fillId="32" borderId="12" xfId="0" applyNumberFormat="1" applyFont="1" applyFill="1" applyBorder="1" applyAlignment="1">
      <alignment horizontal="center" vertical="center"/>
    </xf>
    <xf numFmtId="186" fontId="7" fillId="32" borderId="12" xfId="0" applyNumberFormat="1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top"/>
    </xf>
    <xf numFmtId="186" fontId="6" fillId="32" borderId="16" xfId="0" applyNumberFormat="1" applyFont="1" applyFill="1" applyBorder="1" applyAlignment="1">
      <alignment horizontal="right" vertical="center"/>
    </xf>
    <xf numFmtId="0" fontId="6" fillId="32" borderId="12" xfId="0" applyNumberFormat="1" applyFont="1" applyFill="1" applyBorder="1" applyAlignment="1">
      <alignment horizontal="center" vertical="center" wrapText="1"/>
    </xf>
    <xf numFmtId="186" fontId="6" fillId="0" borderId="12" xfId="0" applyNumberFormat="1" applyFont="1" applyBorder="1" applyAlignment="1">
      <alignment horizontal="center" vertical="center"/>
    </xf>
    <xf numFmtId="0" fontId="6" fillId="32" borderId="12" xfId="0" applyNumberFormat="1" applyFont="1" applyFill="1" applyBorder="1" applyAlignment="1">
      <alignment horizontal="center" vertical="center"/>
    </xf>
    <xf numFmtId="0" fontId="6" fillId="32" borderId="17" xfId="0" applyNumberFormat="1" applyFont="1" applyFill="1" applyBorder="1" applyAlignment="1">
      <alignment horizontal="center" vertical="center"/>
    </xf>
    <xf numFmtId="186" fontId="6" fillId="32" borderId="12" xfId="0" applyNumberFormat="1" applyFont="1" applyFill="1" applyBorder="1" applyAlignment="1">
      <alignment horizontal="center" vertical="center"/>
    </xf>
    <xf numFmtId="186" fontId="6" fillId="32" borderId="12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 vertical="top"/>
    </xf>
    <xf numFmtId="0" fontId="0" fillId="32" borderId="0" xfId="0" applyFont="1" applyFill="1" applyAlignment="1">
      <alignment horizontal="left" vertical="top"/>
    </xf>
    <xf numFmtId="193" fontId="7" fillId="32" borderId="12" xfId="0" applyNumberFormat="1" applyFont="1" applyFill="1" applyBorder="1" applyAlignment="1">
      <alignment horizontal="center" vertical="center"/>
    </xf>
    <xf numFmtId="2" fontId="7" fillId="32" borderId="12" xfId="0" applyNumberFormat="1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188" fontId="7" fillId="32" borderId="12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horizontal="left" vertical="top" wrapText="1"/>
    </xf>
    <xf numFmtId="186" fontId="0" fillId="32" borderId="0" xfId="0" applyNumberFormat="1" applyFont="1" applyFill="1" applyAlignment="1">
      <alignment horizontal="right" vertical="top"/>
    </xf>
    <xf numFmtId="186" fontId="0" fillId="32" borderId="0" xfId="0" applyNumberFormat="1" applyFont="1" applyFill="1" applyAlignment="1">
      <alignment horizontal="center" vertical="top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vertical="center"/>
    </xf>
    <xf numFmtId="0" fontId="0" fillId="32" borderId="13" xfId="0" applyFont="1" applyFill="1" applyBorder="1" applyAlignment="1">
      <alignment/>
    </xf>
    <xf numFmtId="0" fontId="0" fillId="32" borderId="18" xfId="0" applyFont="1" applyFill="1" applyBorder="1" applyAlignment="1">
      <alignment/>
    </xf>
    <xf numFmtId="0" fontId="6" fillId="32" borderId="0" xfId="0" applyFont="1" applyFill="1" applyAlignment="1">
      <alignment horizontal="left" vertical="top" wrapText="1"/>
    </xf>
    <xf numFmtId="0" fontId="0" fillId="32" borderId="19" xfId="0" applyFont="1" applyFill="1" applyBorder="1" applyAlignment="1">
      <alignment horizontal="center" vertical="center"/>
    </xf>
    <xf numFmtId="0" fontId="6" fillId="32" borderId="17" xfId="0" applyNumberFormat="1" applyFont="1" applyFill="1" applyBorder="1" applyAlignment="1">
      <alignment horizontal="center" vertical="center" wrapText="1"/>
    </xf>
    <xf numFmtId="0" fontId="6" fillId="32" borderId="20" xfId="0" applyNumberFormat="1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 wrapText="1"/>
    </xf>
    <xf numFmtId="193" fontId="7" fillId="32" borderId="12" xfId="0" applyNumberFormat="1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193" fontId="9" fillId="32" borderId="12" xfId="0" applyNumberFormat="1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left" vertical="center" wrapText="1"/>
    </xf>
    <xf numFmtId="2" fontId="9" fillId="32" borderId="12" xfId="0" applyNumberFormat="1" applyFont="1" applyFill="1" applyBorder="1" applyAlignment="1">
      <alignment horizontal="center" vertical="center" wrapText="1"/>
    </xf>
    <xf numFmtId="193" fontId="6" fillId="32" borderId="12" xfId="0" applyNumberFormat="1" applyFont="1" applyFill="1" applyBorder="1" applyAlignment="1">
      <alignment horizontal="center" vertical="center" wrapText="1"/>
    </xf>
    <xf numFmtId="193" fontId="10" fillId="32" borderId="12" xfId="0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186" fontId="8" fillId="32" borderId="0" xfId="0" applyNumberFormat="1" applyFont="1" applyFill="1" applyAlignment="1">
      <alignment horizontal="right" vertical="center"/>
    </xf>
    <xf numFmtId="186" fontId="5" fillId="32" borderId="0" xfId="0" applyNumberFormat="1" applyFont="1" applyFill="1" applyAlignment="1">
      <alignment vertical="center"/>
    </xf>
    <xf numFmtId="0" fontId="10" fillId="32" borderId="12" xfId="0" applyFont="1" applyFill="1" applyBorder="1" applyAlignment="1">
      <alignment horizontal="left" vertical="top" wrapText="1"/>
    </xf>
    <xf numFmtId="0" fontId="10" fillId="32" borderId="16" xfId="0" applyFont="1" applyFill="1" applyBorder="1" applyAlignment="1">
      <alignment horizontal="left" vertical="top" wrapText="1"/>
    </xf>
    <xf numFmtId="0" fontId="0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 wrapText="1"/>
    </xf>
    <xf numFmtId="4" fontId="13" fillId="32" borderId="9" xfId="62" applyNumberFormat="1" applyFont="1" applyFill="1" applyBorder="1" applyAlignment="1">
      <alignment horizontal="center" vertical="center"/>
    </xf>
    <xf numFmtId="188" fontId="6" fillId="32" borderId="12" xfId="42" applyNumberFormat="1" applyFont="1" applyFill="1" applyBorder="1" applyAlignment="1">
      <alignment horizontal="center" vertical="center"/>
    </xf>
    <xf numFmtId="188" fontId="6" fillId="32" borderId="0" xfId="42" applyFont="1" applyFill="1" applyAlignment="1">
      <alignment horizontal="center" vertical="center"/>
    </xf>
    <xf numFmtId="202" fontId="6" fillId="32" borderId="12" xfId="0" applyNumberFormat="1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/>
    </xf>
    <xf numFmtId="2" fontId="6" fillId="32" borderId="16" xfId="0" applyNumberFormat="1" applyFont="1" applyFill="1" applyBorder="1" applyAlignment="1">
      <alignment horizontal="center" vertical="center"/>
    </xf>
    <xf numFmtId="186" fontId="6" fillId="32" borderId="16" xfId="0" applyNumberFormat="1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/>
    </xf>
    <xf numFmtId="186" fontId="0" fillId="32" borderId="0" xfId="0" applyNumberFormat="1" applyFont="1" applyFill="1" applyAlignment="1">
      <alignment horizontal="center" vertical="center"/>
    </xf>
    <xf numFmtId="0" fontId="6" fillId="32" borderId="0" xfId="0" applyFont="1" applyFill="1" applyAlignment="1">
      <alignment horizontal="center" vertical="center"/>
    </xf>
    <xf numFmtId="2" fontId="6" fillId="32" borderId="11" xfId="0" applyNumberFormat="1" applyFont="1" applyFill="1" applyBorder="1" applyAlignment="1">
      <alignment horizontal="center" vertical="center"/>
    </xf>
    <xf numFmtId="193" fontId="6" fillId="32" borderId="11" xfId="0" applyNumberFormat="1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/>
    </xf>
    <xf numFmtId="2" fontId="6" fillId="32" borderId="21" xfId="0" applyNumberFormat="1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186" fontId="8" fillId="32" borderId="0" xfId="0" applyNumberFormat="1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 wrapText="1"/>
    </xf>
    <xf numFmtId="0" fontId="6" fillId="32" borderId="0" xfId="0" applyFont="1" applyFill="1" applyAlignment="1">
      <alignment horizontal="center" vertical="center" wrapText="1"/>
    </xf>
    <xf numFmtId="186" fontId="6" fillId="32" borderId="0" xfId="0" applyNumberFormat="1" applyFont="1" applyFill="1" applyAlignment="1">
      <alignment horizontal="center" vertical="center"/>
    </xf>
    <xf numFmtId="0" fontId="0" fillId="32" borderId="20" xfId="0" applyFont="1" applyFill="1" applyBorder="1" applyAlignment="1">
      <alignment horizontal="center" vertical="center"/>
    </xf>
    <xf numFmtId="186" fontId="6" fillId="32" borderId="17" xfId="0" applyNumberFormat="1" applyFont="1" applyFill="1" applyBorder="1" applyAlignment="1">
      <alignment horizontal="center" vertical="center"/>
    </xf>
    <xf numFmtId="186" fontId="0" fillId="32" borderId="12" xfId="0" applyNumberFormat="1" applyFont="1" applyFill="1" applyBorder="1" applyAlignment="1">
      <alignment horizontal="center" vertical="center"/>
    </xf>
    <xf numFmtId="186" fontId="7" fillId="32" borderId="17" xfId="0" applyNumberFormat="1" applyFont="1" applyFill="1" applyBorder="1" applyAlignment="1">
      <alignment horizontal="center" vertical="center"/>
    </xf>
    <xf numFmtId="2" fontId="6" fillId="32" borderId="12" xfId="0" applyNumberFormat="1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186" fontId="6" fillId="32" borderId="22" xfId="0" applyNumberFormat="1" applyFont="1" applyFill="1" applyBorder="1" applyAlignment="1">
      <alignment horizontal="center" vertical="center"/>
    </xf>
    <xf numFmtId="0" fontId="0" fillId="32" borderId="0" xfId="0" applyNumberFormat="1" applyFont="1" applyFill="1" applyAlignment="1">
      <alignment horizontal="center" vertical="center"/>
    </xf>
    <xf numFmtId="0" fontId="6" fillId="32" borderId="14" xfId="0" applyNumberFormat="1" applyFont="1" applyFill="1" applyBorder="1" applyAlignment="1">
      <alignment horizontal="center" vertical="center"/>
    </xf>
    <xf numFmtId="0" fontId="6" fillId="32" borderId="16" xfId="0" applyNumberFormat="1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 wrapText="1"/>
    </xf>
    <xf numFmtId="193" fontId="11" fillId="32" borderId="12" xfId="0" applyNumberFormat="1" applyFont="1" applyFill="1" applyBorder="1" applyAlignment="1">
      <alignment horizontal="center" vertical="center" wrapText="1"/>
    </xf>
    <xf numFmtId="2" fontId="7" fillId="32" borderId="12" xfId="0" applyNumberFormat="1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193" fontId="6" fillId="32" borderId="16" xfId="0" applyNumberFormat="1" applyFont="1" applyFill="1" applyBorder="1" applyAlignment="1">
      <alignment horizontal="center" vertical="center" wrapText="1"/>
    </xf>
    <xf numFmtId="2" fontId="6" fillId="32" borderId="16" xfId="0" applyNumberFormat="1" applyFont="1" applyFill="1" applyBorder="1" applyAlignment="1">
      <alignment horizontal="center" vertical="center" wrapText="1"/>
    </xf>
    <xf numFmtId="2" fontId="0" fillId="32" borderId="0" xfId="0" applyNumberFormat="1" applyFont="1" applyFill="1" applyAlignment="1">
      <alignment horizontal="center" vertical="center"/>
    </xf>
    <xf numFmtId="199" fontId="6" fillId="32" borderId="0" xfId="42" applyNumberFormat="1" applyFont="1" applyFill="1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86" fontId="8" fillId="0" borderId="0" xfId="0" applyNumberFormat="1" applyFont="1" applyAlignment="1">
      <alignment horizontal="center" vertical="center"/>
    </xf>
    <xf numFmtId="186" fontId="6" fillId="0" borderId="0" xfId="0" applyNumberFormat="1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186" fontId="6" fillId="0" borderId="16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6" fontId="6" fillId="32" borderId="23" xfId="0" applyNumberFormat="1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/>
    </xf>
    <xf numFmtId="0" fontId="6" fillId="32" borderId="24" xfId="0" applyFont="1" applyFill="1" applyBorder="1" applyAlignment="1">
      <alignment horizontal="center" vertical="center" wrapText="1"/>
    </xf>
    <xf numFmtId="0" fontId="6" fillId="32" borderId="25" xfId="0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86" fontId="6" fillId="32" borderId="23" xfId="0" applyNumberFormat="1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27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6" fillId="32" borderId="0" xfId="0" applyFont="1" applyFill="1" applyAlignment="1">
      <alignment horizontal="center" vertical="center" wrapText="1"/>
    </xf>
    <xf numFmtId="0" fontId="6" fillId="32" borderId="23" xfId="0" applyNumberFormat="1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186" fontId="6" fillId="32" borderId="28" xfId="0" applyNumberFormat="1" applyFont="1" applyFill="1" applyBorder="1" applyAlignment="1">
      <alignment horizontal="center" vertical="center"/>
    </xf>
    <xf numFmtId="0" fontId="6" fillId="32" borderId="27" xfId="0" applyNumberFormat="1" applyFont="1" applyFill="1" applyBorder="1" applyAlignment="1">
      <alignment horizontal="center" vertical="center"/>
    </xf>
    <xf numFmtId="0" fontId="6" fillId="32" borderId="11" xfId="0" applyNumberFormat="1" applyFont="1" applyFill="1" applyBorder="1" applyAlignment="1">
      <alignment horizontal="center" vertical="center"/>
    </xf>
    <xf numFmtId="0" fontId="6" fillId="32" borderId="23" xfId="0" applyNumberFormat="1" applyFont="1" applyFill="1" applyBorder="1" applyAlignment="1">
      <alignment horizontal="center" vertical="center"/>
    </xf>
    <xf numFmtId="186" fontId="6" fillId="32" borderId="28" xfId="0" applyNumberFormat="1" applyFont="1" applyFill="1" applyBorder="1" applyAlignment="1">
      <alignment horizontal="center" vertical="center" wrapText="1"/>
    </xf>
    <xf numFmtId="186" fontId="6" fillId="32" borderId="29" xfId="0" applyNumberFormat="1" applyFont="1" applyFill="1" applyBorder="1" applyAlignment="1">
      <alignment horizontal="center" vertical="center" wrapText="1"/>
    </xf>
    <xf numFmtId="186" fontId="6" fillId="32" borderId="30" xfId="0" applyNumberFormat="1" applyFont="1" applyFill="1" applyBorder="1" applyAlignment="1">
      <alignment horizontal="center" vertical="center" wrapText="1"/>
    </xf>
    <xf numFmtId="0" fontId="6" fillId="32" borderId="17" xfId="0" applyNumberFormat="1" applyFont="1" applyFill="1" applyBorder="1" applyAlignment="1">
      <alignment horizontal="center" vertical="center"/>
    </xf>
    <xf numFmtId="186" fontId="8" fillId="32" borderId="0" xfId="0" applyNumberFormat="1" applyFont="1" applyFill="1" applyAlignment="1">
      <alignment horizontal="center" vertical="center"/>
    </xf>
    <xf numFmtId="0" fontId="5" fillId="32" borderId="0" xfId="0" applyNumberFormat="1" applyFont="1" applyFill="1" applyAlignment="1">
      <alignment horizontal="center" vertical="center" wrapText="1"/>
    </xf>
    <xf numFmtId="186" fontId="6" fillId="32" borderId="12" xfId="0" applyNumberFormat="1" applyFont="1" applyFill="1" applyBorder="1" applyAlignment="1">
      <alignment horizontal="center" vertical="center"/>
    </xf>
    <xf numFmtId="186" fontId="6" fillId="32" borderId="12" xfId="0" applyNumberFormat="1" applyFont="1" applyFill="1" applyBorder="1" applyAlignment="1">
      <alignment horizontal="center" vertical="center" wrapText="1"/>
    </xf>
    <xf numFmtId="0" fontId="8" fillId="32" borderId="0" xfId="0" applyNumberFormat="1" applyFont="1" applyFill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186" fontId="6" fillId="0" borderId="2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186" fontId="8" fillId="0" borderId="0" xfId="0" applyNumberFormat="1" applyFont="1" applyAlignment="1">
      <alignment horizontal="center" vertical="center"/>
    </xf>
    <xf numFmtId="186" fontId="6" fillId="0" borderId="23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3" xfId="58"/>
    <cellStyle name="Note" xfId="59"/>
    <cellStyle name="Output" xfId="60"/>
    <cellStyle name="Percent" xfId="61"/>
    <cellStyle name="rgt_arm14_Money_900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14"/>
  <sheetViews>
    <sheetView tabSelected="1" zoomScale="120" zoomScaleNormal="120" zoomScalePageLayoutView="0" workbookViewId="0" topLeftCell="A4">
      <pane xSplit="2" ySplit="6" topLeftCell="C10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N13" sqref="N13"/>
    </sheetView>
  </sheetViews>
  <sheetFormatPr defaultColWidth="9.140625" defaultRowHeight="12"/>
  <cols>
    <col min="1" max="1" width="10.7109375" style="38" customWidth="1"/>
    <col min="2" max="2" width="41.421875" style="44" customWidth="1"/>
    <col min="3" max="3" width="8.421875" style="38" customWidth="1"/>
    <col min="4" max="4" width="12.140625" style="38" customWidth="1"/>
    <col min="5" max="5" width="12.28125" style="38" customWidth="1"/>
    <col min="6" max="6" width="11.7109375" style="38" customWidth="1"/>
    <col min="7" max="8" width="13.28125" style="38" customWidth="1"/>
    <col min="9" max="9" width="15.28125" style="38" bestFit="1" customWidth="1"/>
    <col min="10" max="11" width="11.421875" style="45" bestFit="1" customWidth="1"/>
    <col min="12" max="12" width="15.28125" style="45" bestFit="1" customWidth="1"/>
    <col min="13" max="13" width="13.140625" style="45" bestFit="1" customWidth="1"/>
    <col min="14" max="14" width="16.421875" style="45" bestFit="1" customWidth="1"/>
    <col min="15" max="15" width="13.140625" style="45" bestFit="1" customWidth="1"/>
    <col min="16" max="17" width="11.421875" style="45" bestFit="1" customWidth="1"/>
    <col min="18" max="18" width="13.00390625" style="45" bestFit="1" customWidth="1"/>
    <col min="19" max="19" width="12.8515625" style="45" customWidth="1"/>
    <col min="20" max="21" width="13.421875" style="45" customWidth="1"/>
    <col min="22" max="22" width="21.421875" style="47" customWidth="1"/>
    <col min="23" max="16384" width="9.28125" style="47" customWidth="1"/>
  </cols>
  <sheetData>
    <row r="2" spans="12:22" ht="20.25" customHeight="1">
      <c r="L2" s="46"/>
      <c r="M2" s="46"/>
      <c r="N2" s="46"/>
      <c r="O2" s="46"/>
      <c r="R2" s="46"/>
      <c r="U2" s="17"/>
      <c r="V2" s="17" t="s">
        <v>188</v>
      </c>
    </row>
    <row r="3" spans="1:21" ht="1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21" ht="27" customHeight="1">
      <c r="A4" s="128" t="s">
        <v>639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19:22" ht="21" customHeight="1" thickBot="1">
      <c r="S5" s="19"/>
      <c r="V5" s="20" t="s">
        <v>0</v>
      </c>
    </row>
    <row r="6" spans="1:22" s="65" customFormat="1" ht="21.75" customHeight="1">
      <c r="A6" s="133" t="s">
        <v>1</v>
      </c>
      <c r="B6" s="131" t="s">
        <v>2</v>
      </c>
      <c r="C6" s="125" t="s">
        <v>3</v>
      </c>
      <c r="D6" s="129" t="s">
        <v>598</v>
      </c>
      <c r="E6" s="129"/>
      <c r="F6" s="129"/>
      <c r="G6" s="129" t="s">
        <v>599</v>
      </c>
      <c r="H6" s="129"/>
      <c r="I6" s="129"/>
      <c r="J6" s="129" t="s">
        <v>184</v>
      </c>
      <c r="K6" s="129"/>
      <c r="L6" s="129"/>
      <c r="M6" s="123" t="s">
        <v>600</v>
      </c>
      <c r="N6" s="123"/>
      <c r="O6" s="123"/>
      <c r="P6" s="129" t="s">
        <v>185</v>
      </c>
      <c r="Q6" s="129"/>
      <c r="R6" s="129"/>
      <c r="S6" s="129" t="s">
        <v>186</v>
      </c>
      <c r="T6" s="129"/>
      <c r="U6" s="129"/>
      <c r="V6" s="21" t="s">
        <v>601</v>
      </c>
    </row>
    <row r="7" spans="1:22" s="65" customFormat="1" ht="21" customHeight="1">
      <c r="A7" s="134"/>
      <c r="B7" s="132"/>
      <c r="C7" s="126"/>
      <c r="D7" s="124" t="s">
        <v>4</v>
      </c>
      <c r="E7" s="124" t="s">
        <v>5</v>
      </c>
      <c r="F7" s="124"/>
      <c r="G7" s="124" t="s">
        <v>4</v>
      </c>
      <c r="H7" s="124" t="s">
        <v>5</v>
      </c>
      <c r="I7" s="124"/>
      <c r="J7" s="124" t="s">
        <v>4</v>
      </c>
      <c r="K7" s="124" t="s">
        <v>5</v>
      </c>
      <c r="L7" s="124"/>
      <c r="M7" s="124" t="s">
        <v>4</v>
      </c>
      <c r="N7" s="124" t="s">
        <v>5</v>
      </c>
      <c r="O7" s="124"/>
      <c r="P7" s="124" t="s">
        <v>4</v>
      </c>
      <c r="Q7" s="124" t="s">
        <v>5</v>
      </c>
      <c r="R7" s="124"/>
      <c r="S7" s="124" t="s">
        <v>4</v>
      </c>
      <c r="T7" s="124" t="s">
        <v>5</v>
      </c>
      <c r="U7" s="124"/>
      <c r="V7" s="130" t="s">
        <v>602</v>
      </c>
    </row>
    <row r="8" spans="1:22" s="65" customFormat="1" ht="33" customHeight="1">
      <c r="A8" s="134"/>
      <c r="B8" s="132"/>
      <c r="C8" s="127"/>
      <c r="D8" s="124"/>
      <c r="E8" s="29" t="s">
        <v>6</v>
      </c>
      <c r="F8" s="29" t="s">
        <v>7</v>
      </c>
      <c r="G8" s="124"/>
      <c r="H8" s="29" t="s">
        <v>6</v>
      </c>
      <c r="I8" s="29" t="s">
        <v>7</v>
      </c>
      <c r="J8" s="124"/>
      <c r="K8" s="29" t="s">
        <v>6</v>
      </c>
      <c r="L8" s="29" t="s">
        <v>7</v>
      </c>
      <c r="M8" s="124"/>
      <c r="N8" s="29" t="s">
        <v>6</v>
      </c>
      <c r="O8" s="29" t="s">
        <v>7</v>
      </c>
      <c r="P8" s="124"/>
      <c r="Q8" s="29" t="s">
        <v>6</v>
      </c>
      <c r="R8" s="29" t="s">
        <v>7</v>
      </c>
      <c r="S8" s="124"/>
      <c r="T8" s="29" t="s">
        <v>6</v>
      </c>
      <c r="U8" s="29" t="s">
        <v>7</v>
      </c>
      <c r="V8" s="130"/>
    </row>
    <row r="9" spans="1:22" s="65" customFormat="1" ht="23.25" customHeight="1">
      <c r="A9" s="23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31">
        <v>13</v>
      </c>
      <c r="N9" s="31">
        <v>14</v>
      </c>
      <c r="O9" s="31">
        <v>15</v>
      </c>
      <c r="P9" s="31">
        <v>16</v>
      </c>
      <c r="Q9" s="31">
        <v>17</v>
      </c>
      <c r="R9" s="31">
        <v>18</v>
      </c>
      <c r="S9" s="31">
        <v>19</v>
      </c>
      <c r="T9" s="31">
        <v>20</v>
      </c>
      <c r="U9" s="31">
        <v>21</v>
      </c>
      <c r="V9" s="22">
        <v>22</v>
      </c>
    </row>
    <row r="10" spans="1:22" s="65" customFormat="1" ht="33.75" customHeight="1">
      <c r="A10" s="49" t="s">
        <v>8</v>
      </c>
      <c r="B10" s="57" t="s">
        <v>9</v>
      </c>
      <c r="C10" s="42" t="s">
        <v>10</v>
      </c>
      <c r="D10" s="40">
        <f aca="true" t="shared" si="0" ref="D10:L10">SUM(D12+D46+D63)</f>
        <v>2130629.8162</v>
      </c>
      <c r="E10" s="40">
        <f t="shared" si="0"/>
        <v>1877735.6951999997</v>
      </c>
      <c r="F10" s="40">
        <f t="shared" si="0"/>
        <v>533447.421</v>
      </c>
      <c r="G10" s="40">
        <f t="shared" si="0"/>
        <v>3091051.0999999996</v>
      </c>
      <c r="H10" s="40">
        <f t="shared" si="0"/>
        <v>2022000</v>
      </c>
      <c r="I10" s="40">
        <f t="shared" si="0"/>
        <v>1454051.1</v>
      </c>
      <c r="J10" s="40">
        <f t="shared" si="0"/>
        <v>4529947.4</v>
      </c>
      <c r="K10" s="40">
        <f t="shared" si="0"/>
        <v>2178837.4</v>
      </c>
      <c r="L10" s="40">
        <f t="shared" si="0"/>
        <v>2781110</v>
      </c>
      <c r="M10" s="26">
        <f>SUM(J10-G10)</f>
        <v>1438896.3000000007</v>
      </c>
      <c r="N10" s="26">
        <f>SUM(K10-H10)</f>
        <v>156837.3999999999</v>
      </c>
      <c r="O10" s="26">
        <f>SUM(L10-I10)</f>
        <v>1327058.9</v>
      </c>
      <c r="P10" s="40">
        <f aca="true" t="shared" si="1" ref="P10:U10">SUM(P12+P46+P63)</f>
        <v>2864147.7</v>
      </c>
      <c r="Q10" s="40">
        <f t="shared" si="1"/>
        <v>2286896.7</v>
      </c>
      <c r="R10" s="40">
        <f t="shared" si="1"/>
        <v>1017251</v>
      </c>
      <c r="S10" s="40">
        <f t="shared" si="1"/>
        <v>2841236.7</v>
      </c>
      <c r="T10" s="40">
        <f t="shared" si="1"/>
        <v>2341236.7</v>
      </c>
      <c r="U10" s="40">
        <f t="shared" si="1"/>
        <v>960000</v>
      </c>
      <c r="V10" s="71"/>
    </row>
    <row r="11" spans="1:22" s="65" customFormat="1" ht="16.5" customHeight="1">
      <c r="A11" s="35"/>
      <c r="B11" s="72" t="s">
        <v>5</v>
      </c>
      <c r="C11" s="36"/>
      <c r="D11" s="36"/>
      <c r="E11" s="36"/>
      <c r="F11" s="36"/>
      <c r="G11" s="36"/>
      <c r="H11" s="36"/>
      <c r="I11" s="36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71"/>
    </row>
    <row r="12" spans="1:22" s="65" customFormat="1" ht="40.5" customHeight="1">
      <c r="A12" s="49" t="s">
        <v>11</v>
      </c>
      <c r="B12" s="57" t="s">
        <v>12</v>
      </c>
      <c r="C12" s="42" t="s">
        <v>13</v>
      </c>
      <c r="D12" s="41">
        <f>SUM(E12:F12)</f>
        <v>343638.21499999997</v>
      </c>
      <c r="E12" s="41">
        <f>SUM(E14+E19+E22+E42)</f>
        <v>343638.21499999997</v>
      </c>
      <c r="F12" s="42"/>
      <c r="G12" s="41">
        <f>SUM(H12:I12)</f>
        <v>439597.29999999993</v>
      </c>
      <c r="H12" s="41">
        <f>SUM(H14+H19+H22+H42)</f>
        <v>439597.29999999993</v>
      </c>
      <c r="I12" s="42"/>
      <c r="J12" s="41">
        <f>SUM(K12:L12)</f>
        <v>455592</v>
      </c>
      <c r="K12" s="41">
        <f>SUM(K14+K19+K22+K42)</f>
        <v>455592</v>
      </c>
      <c r="L12" s="42"/>
      <c r="M12" s="26">
        <f>SUM(J12-G12)</f>
        <v>15994.70000000007</v>
      </c>
      <c r="N12" s="26">
        <f>SUM(K12-H12)</f>
        <v>15994.70000000007</v>
      </c>
      <c r="O12" s="26">
        <f>SUM(L12-I12)</f>
        <v>0</v>
      </c>
      <c r="P12" s="41">
        <f>SUM(Q12:R12)</f>
        <v>534252</v>
      </c>
      <c r="Q12" s="41">
        <f>SUM(Q14+Q19+Q22+Q42)</f>
        <v>534252</v>
      </c>
      <c r="R12" s="42"/>
      <c r="S12" s="41">
        <f>SUM(T12:U12)</f>
        <v>586592</v>
      </c>
      <c r="T12" s="41">
        <f>SUM(T14+T19+T22+T42)</f>
        <v>586592</v>
      </c>
      <c r="U12" s="42"/>
      <c r="V12" s="71"/>
    </row>
    <row r="13" spans="1:22" s="65" customFormat="1" ht="19.5" customHeight="1">
      <c r="A13" s="35"/>
      <c r="B13" s="72" t="s">
        <v>5</v>
      </c>
      <c r="C13" s="36"/>
      <c r="D13" s="36"/>
      <c r="E13" s="36"/>
      <c r="F13" s="36"/>
      <c r="G13" s="36"/>
      <c r="H13" s="36"/>
      <c r="I13" s="36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71"/>
    </row>
    <row r="14" spans="1:22" s="65" customFormat="1" ht="39.75" customHeight="1">
      <c r="A14" s="49" t="s">
        <v>14</v>
      </c>
      <c r="B14" s="57" t="s">
        <v>15</v>
      </c>
      <c r="C14" s="42" t="s">
        <v>16</v>
      </c>
      <c r="D14" s="40">
        <f>SUM(E14:F14)</f>
        <v>66869.83499999999</v>
      </c>
      <c r="E14" s="40">
        <f>SUM(E16:E18)</f>
        <v>66869.83499999999</v>
      </c>
      <c r="F14" s="42"/>
      <c r="G14" s="40">
        <f>SUM(H14:I14)</f>
        <v>110725.9</v>
      </c>
      <c r="H14" s="40">
        <f>SUM(H16:H18)</f>
        <v>110725.9</v>
      </c>
      <c r="I14" s="42"/>
      <c r="J14" s="40">
        <f>SUM(K14:L14)</f>
        <v>124000</v>
      </c>
      <c r="K14" s="40">
        <f>SUM(K16:K18)</f>
        <v>124000</v>
      </c>
      <c r="L14" s="42"/>
      <c r="M14" s="26">
        <f>SUM(J14-G14)</f>
        <v>13274.100000000006</v>
      </c>
      <c r="N14" s="26">
        <f>SUM(K14-H14)</f>
        <v>13274.100000000006</v>
      </c>
      <c r="O14" s="26">
        <f>SUM(L14-I14)</f>
        <v>0</v>
      </c>
      <c r="P14" s="40">
        <f>SUM(Q14:R14)</f>
        <v>174900</v>
      </c>
      <c r="Q14" s="40">
        <f>SUM(Q16:Q18)</f>
        <v>174900</v>
      </c>
      <c r="R14" s="42"/>
      <c r="S14" s="40">
        <f>SUM(T14:U14)</f>
        <v>217000</v>
      </c>
      <c r="T14" s="40">
        <f>SUM(T16:T18)</f>
        <v>217000</v>
      </c>
      <c r="U14" s="42"/>
      <c r="V14" s="71"/>
    </row>
    <row r="15" spans="1:22" s="65" customFormat="1" ht="12.75" customHeight="1">
      <c r="A15" s="35"/>
      <c r="B15" s="72" t="s">
        <v>5</v>
      </c>
      <c r="C15" s="36"/>
      <c r="D15" s="36"/>
      <c r="E15" s="36"/>
      <c r="F15" s="36"/>
      <c r="G15" s="36"/>
      <c r="H15" s="36"/>
      <c r="I15" s="36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71"/>
    </row>
    <row r="16" spans="1:22" s="65" customFormat="1" ht="40.5" customHeight="1">
      <c r="A16" s="35" t="s">
        <v>17</v>
      </c>
      <c r="B16" s="72" t="s">
        <v>18</v>
      </c>
      <c r="C16" s="36" t="s">
        <v>10</v>
      </c>
      <c r="D16" s="25">
        <f>SUM(E16:F16)</f>
        <v>10390.64</v>
      </c>
      <c r="E16" s="25">
        <v>10390.64</v>
      </c>
      <c r="F16" s="36"/>
      <c r="G16" s="36"/>
      <c r="H16" s="10">
        <v>2220</v>
      </c>
      <c r="I16" s="36"/>
      <c r="J16" s="33">
        <f>SUM(K16:L16)</f>
        <v>6000</v>
      </c>
      <c r="K16" s="33">
        <v>6000</v>
      </c>
      <c r="L16" s="33"/>
      <c r="M16" s="26">
        <f aca="true" t="shared" si="2" ref="M16:O19">SUM(J16-G16)</f>
        <v>6000</v>
      </c>
      <c r="N16" s="26">
        <f t="shared" si="2"/>
        <v>3780</v>
      </c>
      <c r="O16" s="26">
        <f t="shared" si="2"/>
        <v>0</v>
      </c>
      <c r="P16" s="33">
        <f>SUM(Q16:R16)</f>
        <v>8000</v>
      </c>
      <c r="Q16" s="33">
        <v>8000</v>
      </c>
      <c r="R16" s="33"/>
      <c r="S16" s="33">
        <f>SUM(T16:U16)</f>
        <v>8000</v>
      </c>
      <c r="T16" s="33">
        <v>8000</v>
      </c>
      <c r="U16" s="33"/>
      <c r="V16" s="37" t="s">
        <v>645</v>
      </c>
    </row>
    <row r="17" spans="1:22" s="65" customFormat="1" ht="33.75" customHeight="1">
      <c r="A17" s="35" t="s">
        <v>19</v>
      </c>
      <c r="B17" s="72" t="s">
        <v>20</v>
      </c>
      <c r="C17" s="36" t="s">
        <v>10</v>
      </c>
      <c r="D17" s="25">
        <f>SUM(E17+F17)</f>
        <v>19846.76</v>
      </c>
      <c r="E17" s="25">
        <v>19846.76</v>
      </c>
      <c r="F17" s="36"/>
      <c r="G17" s="36"/>
      <c r="H17" s="10">
        <v>4400</v>
      </c>
      <c r="I17" s="36"/>
      <c r="J17" s="33">
        <f>SUM(K17:L17)</f>
        <v>8000</v>
      </c>
      <c r="K17" s="33">
        <v>8000</v>
      </c>
      <c r="L17" s="33"/>
      <c r="M17" s="26">
        <f t="shared" si="2"/>
        <v>8000</v>
      </c>
      <c r="N17" s="26">
        <f t="shared" si="2"/>
        <v>3600</v>
      </c>
      <c r="O17" s="26">
        <f t="shared" si="2"/>
        <v>0</v>
      </c>
      <c r="P17" s="33">
        <f>SUM(Q17:R17)</f>
        <v>8000</v>
      </c>
      <c r="Q17" s="33">
        <v>8000</v>
      </c>
      <c r="R17" s="33"/>
      <c r="S17" s="33">
        <f>SUM(T17:U17)</f>
        <v>9000</v>
      </c>
      <c r="T17" s="33">
        <v>9000</v>
      </c>
      <c r="U17" s="33"/>
      <c r="V17" s="37" t="s">
        <v>645</v>
      </c>
    </row>
    <row r="18" spans="1:22" s="65" customFormat="1" ht="33.75" customHeight="1">
      <c r="A18" s="35" t="s">
        <v>21</v>
      </c>
      <c r="B18" s="72" t="s">
        <v>22</v>
      </c>
      <c r="C18" s="36" t="s">
        <v>10</v>
      </c>
      <c r="D18" s="25">
        <f>SUM(E18+F18)</f>
        <v>36632.435</v>
      </c>
      <c r="E18" s="25">
        <v>36632.435</v>
      </c>
      <c r="F18" s="36"/>
      <c r="G18" s="36"/>
      <c r="H18" s="10">
        <v>104105.9</v>
      </c>
      <c r="I18" s="36"/>
      <c r="J18" s="33">
        <f>SUM(K18:L18)</f>
        <v>110000</v>
      </c>
      <c r="K18" s="33">
        <v>110000</v>
      </c>
      <c r="L18" s="33"/>
      <c r="M18" s="26">
        <f t="shared" si="2"/>
        <v>110000</v>
      </c>
      <c r="N18" s="26">
        <f t="shared" si="2"/>
        <v>5894.100000000006</v>
      </c>
      <c r="O18" s="26">
        <f t="shared" si="2"/>
        <v>0</v>
      </c>
      <c r="P18" s="33">
        <f>SUM(Q18:R18)</f>
        <v>158900</v>
      </c>
      <c r="Q18" s="33">
        <v>158900</v>
      </c>
      <c r="R18" s="33"/>
      <c r="S18" s="33">
        <f>SUM(T18:U18)</f>
        <v>200000</v>
      </c>
      <c r="T18" s="33">
        <v>200000</v>
      </c>
      <c r="U18" s="33"/>
      <c r="V18" s="37" t="s">
        <v>646</v>
      </c>
    </row>
    <row r="19" spans="1:22" s="65" customFormat="1" ht="19.5" customHeight="1">
      <c r="A19" s="49" t="s">
        <v>23</v>
      </c>
      <c r="B19" s="57" t="s">
        <v>24</v>
      </c>
      <c r="C19" s="42" t="s">
        <v>25</v>
      </c>
      <c r="D19" s="40">
        <f>SUM(E19:F19)</f>
        <v>258669.4</v>
      </c>
      <c r="E19" s="40">
        <f>SUM(E21)</f>
        <v>258669.4</v>
      </c>
      <c r="F19" s="42"/>
      <c r="G19" s="40">
        <f>SUM(H19:I19)</f>
        <v>310046.8</v>
      </c>
      <c r="H19" s="40">
        <f>SUM(H21)</f>
        <v>310046.8</v>
      </c>
      <c r="I19" s="42"/>
      <c r="J19" s="40">
        <f>SUM(K19:L19)</f>
        <v>311000</v>
      </c>
      <c r="K19" s="40">
        <f>SUM(K21)</f>
        <v>311000</v>
      </c>
      <c r="L19" s="42"/>
      <c r="M19" s="26">
        <f t="shared" si="2"/>
        <v>953.2000000000116</v>
      </c>
      <c r="N19" s="26">
        <f t="shared" si="2"/>
        <v>953.2000000000116</v>
      </c>
      <c r="O19" s="26">
        <f t="shared" si="2"/>
        <v>0</v>
      </c>
      <c r="P19" s="40">
        <f>SUM(Q19:R19)</f>
        <v>337760</v>
      </c>
      <c r="Q19" s="40">
        <f>SUM(Q21)</f>
        <v>337760</v>
      </c>
      <c r="R19" s="42"/>
      <c r="S19" s="40">
        <f>SUM(T19:U19)</f>
        <v>348000</v>
      </c>
      <c r="T19" s="40">
        <f>SUM(T21)</f>
        <v>348000</v>
      </c>
      <c r="U19" s="42"/>
      <c r="V19" s="71"/>
    </row>
    <row r="20" spans="1:22" s="65" customFormat="1" ht="16.5" customHeight="1">
      <c r="A20" s="35"/>
      <c r="B20" s="72" t="s">
        <v>5</v>
      </c>
      <c r="C20" s="36"/>
      <c r="D20" s="36"/>
      <c r="E20" s="36"/>
      <c r="F20" s="36"/>
      <c r="G20" s="36"/>
      <c r="H20" s="36"/>
      <c r="I20" s="36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71"/>
    </row>
    <row r="21" spans="1:22" s="65" customFormat="1" ht="39" customHeight="1">
      <c r="A21" s="35" t="s">
        <v>26</v>
      </c>
      <c r="B21" s="72" t="s">
        <v>27</v>
      </c>
      <c r="C21" s="36" t="s">
        <v>10</v>
      </c>
      <c r="D21" s="25">
        <f>SUM(E21:F21)</f>
        <v>258669.4</v>
      </c>
      <c r="E21" s="25">
        <v>258669.4</v>
      </c>
      <c r="F21" s="36"/>
      <c r="G21" s="25">
        <f>SUM(H21:I21)</f>
        <v>310046.8</v>
      </c>
      <c r="H21" s="10">
        <v>310046.8</v>
      </c>
      <c r="I21" s="36"/>
      <c r="J21" s="33">
        <f>SUM(K21:L21)</f>
        <v>311000</v>
      </c>
      <c r="K21" s="33">
        <v>311000</v>
      </c>
      <c r="L21" s="33"/>
      <c r="M21" s="26">
        <f aca="true" t="shared" si="3" ref="M21:O22">SUM(J21-G21)</f>
        <v>953.2000000000116</v>
      </c>
      <c r="N21" s="26">
        <f t="shared" si="3"/>
        <v>953.2000000000116</v>
      </c>
      <c r="O21" s="26">
        <f t="shared" si="3"/>
        <v>0</v>
      </c>
      <c r="P21" s="33">
        <f>SUM(Q21:R21)</f>
        <v>337760</v>
      </c>
      <c r="Q21" s="33">
        <v>337760</v>
      </c>
      <c r="R21" s="33"/>
      <c r="S21" s="33">
        <f>SUM(T21:U21)</f>
        <v>348000</v>
      </c>
      <c r="T21" s="33">
        <v>348000</v>
      </c>
      <c r="U21" s="33"/>
      <c r="V21" s="37" t="s">
        <v>647</v>
      </c>
    </row>
    <row r="22" spans="1:22" s="65" customFormat="1" ht="80.25" customHeight="1">
      <c r="A22" s="49" t="s">
        <v>28</v>
      </c>
      <c r="B22" s="57" t="s">
        <v>29</v>
      </c>
      <c r="C22" s="42" t="s">
        <v>30</v>
      </c>
      <c r="D22" s="40">
        <f>SUM(E22:F22)</f>
        <v>6265.98</v>
      </c>
      <c r="E22" s="40">
        <f>SUM(E24:E41)</f>
        <v>6265.98</v>
      </c>
      <c r="F22" s="42"/>
      <c r="G22" s="40">
        <f>SUM(H22:I22)</f>
        <v>8824.6</v>
      </c>
      <c r="H22" s="40">
        <f>SUM(H24:H41)</f>
        <v>8824.6</v>
      </c>
      <c r="I22" s="42"/>
      <c r="J22" s="40">
        <f>SUM(K22:L22)</f>
        <v>8592</v>
      </c>
      <c r="K22" s="40">
        <f>SUM(K24:K41)</f>
        <v>8592</v>
      </c>
      <c r="L22" s="42"/>
      <c r="M22" s="26">
        <f t="shared" si="3"/>
        <v>-232.60000000000036</v>
      </c>
      <c r="N22" s="26">
        <f t="shared" si="3"/>
        <v>-232.60000000000036</v>
      </c>
      <c r="O22" s="26">
        <f t="shared" si="3"/>
        <v>0</v>
      </c>
      <c r="P22" s="40">
        <f>SUM(Q22:R22)</f>
        <v>8592</v>
      </c>
      <c r="Q22" s="40">
        <f>SUM(Q24:Q41)</f>
        <v>8592</v>
      </c>
      <c r="R22" s="42"/>
      <c r="S22" s="40">
        <f>SUM(T22:U22)</f>
        <v>8592</v>
      </c>
      <c r="T22" s="40">
        <f>SUM(T24:T41)</f>
        <v>8592</v>
      </c>
      <c r="U22" s="42"/>
      <c r="V22" s="71"/>
    </row>
    <row r="23" spans="1:22" s="65" customFormat="1" ht="12.75" customHeight="1">
      <c r="A23" s="35"/>
      <c r="B23" s="72" t="s">
        <v>5</v>
      </c>
      <c r="C23" s="36"/>
      <c r="D23" s="36"/>
      <c r="E23" s="36"/>
      <c r="F23" s="36"/>
      <c r="G23" s="36"/>
      <c r="H23" s="36"/>
      <c r="I23" s="36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71"/>
    </row>
    <row r="24" spans="1:22" s="65" customFormat="1" ht="49.5" customHeight="1">
      <c r="A24" s="35" t="s">
        <v>31</v>
      </c>
      <c r="B24" s="72" t="s">
        <v>32</v>
      </c>
      <c r="C24" s="36" t="s">
        <v>10</v>
      </c>
      <c r="D24" s="10">
        <f>SUM(E24:F24)</f>
        <v>195.5</v>
      </c>
      <c r="E24" s="10">
        <v>195.5</v>
      </c>
      <c r="F24" s="36"/>
      <c r="G24" s="10">
        <f>SUM(H24:I24)</f>
        <v>300</v>
      </c>
      <c r="H24" s="10">
        <v>300</v>
      </c>
      <c r="I24" s="36"/>
      <c r="J24" s="33">
        <f aca="true" t="shared" si="4" ref="J24:J32">SUM(K24:L24)</f>
        <v>350</v>
      </c>
      <c r="K24" s="33">
        <v>350</v>
      </c>
      <c r="L24" s="33"/>
      <c r="M24" s="26">
        <f aca="true" t="shared" si="5" ref="M24:O28">SUM(J24-G24)</f>
        <v>50</v>
      </c>
      <c r="N24" s="26">
        <f t="shared" si="5"/>
        <v>50</v>
      </c>
      <c r="O24" s="26">
        <f t="shared" si="5"/>
        <v>0</v>
      </c>
      <c r="P24" s="33">
        <f>SUM(Q24:R24)</f>
        <v>350</v>
      </c>
      <c r="Q24" s="33">
        <v>350</v>
      </c>
      <c r="R24" s="33"/>
      <c r="S24" s="33">
        <f>SUM(T24:U24)</f>
        <v>350</v>
      </c>
      <c r="T24" s="33">
        <v>350</v>
      </c>
      <c r="U24" s="33"/>
      <c r="V24" s="71" t="s">
        <v>649</v>
      </c>
    </row>
    <row r="25" spans="1:22" s="65" customFormat="1" ht="56.25" customHeight="1">
      <c r="A25" s="35" t="s">
        <v>33</v>
      </c>
      <c r="B25" s="72" t="s">
        <v>34</v>
      </c>
      <c r="C25" s="36" t="s">
        <v>10</v>
      </c>
      <c r="D25" s="10">
        <f>SUM(E25:F25)</f>
        <v>0</v>
      </c>
      <c r="E25" s="10">
        <v>0</v>
      </c>
      <c r="F25" s="36"/>
      <c r="G25" s="10">
        <f aca="true" t="shared" si="6" ref="G25:G41">SUM(H25:I25)</f>
        <v>50</v>
      </c>
      <c r="H25" s="10">
        <v>50</v>
      </c>
      <c r="I25" s="36"/>
      <c r="J25" s="33">
        <f t="shared" si="4"/>
        <v>60</v>
      </c>
      <c r="K25" s="33">
        <v>60</v>
      </c>
      <c r="L25" s="33"/>
      <c r="M25" s="26">
        <f t="shared" si="5"/>
        <v>10</v>
      </c>
      <c r="N25" s="26">
        <f t="shared" si="5"/>
        <v>10</v>
      </c>
      <c r="O25" s="26">
        <f t="shared" si="5"/>
        <v>0</v>
      </c>
      <c r="P25" s="33">
        <f>SUM(Q25:R25)</f>
        <v>60</v>
      </c>
      <c r="Q25" s="33">
        <v>60</v>
      </c>
      <c r="R25" s="33"/>
      <c r="S25" s="33">
        <f aca="true" t="shared" si="7" ref="S25:S41">SUM(T25:U25)</f>
        <v>60</v>
      </c>
      <c r="T25" s="33">
        <v>60</v>
      </c>
      <c r="U25" s="33"/>
      <c r="V25" s="71" t="s">
        <v>649</v>
      </c>
    </row>
    <row r="26" spans="1:22" s="65" customFormat="1" ht="35.25" customHeight="1">
      <c r="A26" s="35" t="s">
        <v>35</v>
      </c>
      <c r="B26" s="72" t="s">
        <v>36</v>
      </c>
      <c r="C26" s="36" t="s">
        <v>10</v>
      </c>
      <c r="D26" s="10">
        <f aca="true" t="shared" si="8" ref="D26:D41">SUM(E26:F26)</f>
        <v>15</v>
      </c>
      <c r="E26" s="10">
        <v>15</v>
      </c>
      <c r="F26" s="36"/>
      <c r="G26" s="10">
        <f t="shared" si="6"/>
        <v>0</v>
      </c>
      <c r="H26" s="36"/>
      <c r="I26" s="36"/>
      <c r="J26" s="33">
        <f t="shared" si="4"/>
        <v>50</v>
      </c>
      <c r="K26" s="33">
        <v>50</v>
      </c>
      <c r="L26" s="33"/>
      <c r="M26" s="26">
        <f t="shared" si="5"/>
        <v>50</v>
      </c>
      <c r="N26" s="26">
        <f t="shared" si="5"/>
        <v>50</v>
      </c>
      <c r="O26" s="26">
        <f t="shared" si="5"/>
        <v>0</v>
      </c>
      <c r="P26" s="33">
        <f>SUM(Q26:R26)</f>
        <v>50</v>
      </c>
      <c r="Q26" s="33">
        <v>50</v>
      </c>
      <c r="R26" s="33"/>
      <c r="S26" s="33">
        <f t="shared" si="7"/>
        <v>50</v>
      </c>
      <c r="T26" s="33">
        <v>50</v>
      </c>
      <c r="U26" s="33"/>
      <c r="V26" s="71" t="s">
        <v>649</v>
      </c>
    </row>
    <row r="27" spans="1:22" s="65" customFormat="1" ht="81.75" customHeight="1">
      <c r="A27" s="35" t="s">
        <v>37</v>
      </c>
      <c r="B27" s="72" t="s">
        <v>38</v>
      </c>
      <c r="C27" s="36" t="s">
        <v>10</v>
      </c>
      <c r="D27" s="25">
        <f t="shared" si="8"/>
        <v>1599.71</v>
      </c>
      <c r="E27" s="25">
        <v>1599.71</v>
      </c>
      <c r="F27" s="36"/>
      <c r="G27" s="10">
        <f t="shared" si="6"/>
        <v>2750</v>
      </c>
      <c r="H27" s="10">
        <v>2750</v>
      </c>
      <c r="I27" s="36"/>
      <c r="J27" s="33">
        <f t="shared" si="4"/>
        <v>2200</v>
      </c>
      <c r="K27" s="33">
        <v>2200</v>
      </c>
      <c r="L27" s="33"/>
      <c r="M27" s="26">
        <f t="shared" si="5"/>
        <v>-550</v>
      </c>
      <c r="N27" s="26">
        <f t="shared" si="5"/>
        <v>-550</v>
      </c>
      <c r="O27" s="26">
        <f t="shared" si="5"/>
        <v>0</v>
      </c>
      <c r="P27" s="33">
        <f>SUM(Q27:R27)</f>
        <v>2200</v>
      </c>
      <c r="Q27" s="33">
        <v>2200</v>
      </c>
      <c r="R27" s="33"/>
      <c r="S27" s="33">
        <f t="shared" si="7"/>
        <v>2200</v>
      </c>
      <c r="T27" s="33">
        <v>2200</v>
      </c>
      <c r="U27" s="33"/>
      <c r="V27" s="37" t="s">
        <v>648</v>
      </c>
    </row>
    <row r="28" spans="1:22" s="65" customFormat="1" ht="82.5" customHeight="1">
      <c r="A28" s="35" t="s">
        <v>39</v>
      </c>
      <c r="B28" s="72" t="s">
        <v>40</v>
      </c>
      <c r="C28" s="36" t="s">
        <v>10</v>
      </c>
      <c r="D28" s="10">
        <f t="shared" si="8"/>
        <v>0</v>
      </c>
      <c r="E28" s="10">
        <v>0</v>
      </c>
      <c r="F28" s="36"/>
      <c r="G28" s="10">
        <f t="shared" si="6"/>
        <v>0</v>
      </c>
      <c r="H28" s="36"/>
      <c r="I28" s="36"/>
      <c r="J28" s="33">
        <f t="shared" si="4"/>
        <v>0</v>
      </c>
      <c r="K28" s="33">
        <v>0</v>
      </c>
      <c r="L28" s="33"/>
      <c r="M28" s="33">
        <f t="shared" si="5"/>
        <v>0</v>
      </c>
      <c r="N28" s="33"/>
      <c r="O28" s="33"/>
      <c r="P28" s="33">
        <f aca="true" t="shared" si="9" ref="P28:P41">SUM(Q28:R28)</f>
        <v>0</v>
      </c>
      <c r="Q28" s="33"/>
      <c r="R28" s="33"/>
      <c r="S28" s="33">
        <f t="shared" si="7"/>
        <v>0</v>
      </c>
      <c r="T28" s="33">
        <v>0</v>
      </c>
      <c r="U28" s="33"/>
      <c r="V28" s="71"/>
    </row>
    <row r="29" spans="1:22" s="65" customFormat="1" ht="51.75" customHeight="1">
      <c r="A29" s="35" t="s">
        <v>41</v>
      </c>
      <c r="B29" s="72" t="s">
        <v>42</v>
      </c>
      <c r="C29" s="36" t="s">
        <v>10</v>
      </c>
      <c r="D29" s="10">
        <f t="shared" si="8"/>
        <v>250</v>
      </c>
      <c r="E29" s="10">
        <v>250</v>
      </c>
      <c r="F29" s="36"/>
      <c r="G29" s="10">
        <f t="shared" si="6"/>
        <v>250</v>
      </c>
      <c r="H29" s="10">
        <v>250</v>
      </c>
      <c r="I29" s="36"/>
      <c r="J29" s="33">
        <f t="shared" si="4"/>
        <v>250</v>
      </c>
      <c r="K29" s="33">
        <v>250</v>
      </c>
      <c r="L29" s="33"/>
      <c r="M29" s="26">
        <f aca="true" t="shared" si="10" ref="M29:O32">SUM(J29-G29)</f>
        <v>0</v>
      </c>
      <c r="N29" s="26">
        <f t="shared" si="10"/>
        <v>0</v>
      </c>
      <c r="O29" s="26">
        <f t="shared" si="10"/>
        <v>0</v>
      </c>
      <c r="P29" s="33">
        <f t="shared" si="9"/>
        <v>250</v>
      </c>
      <c r="Q29" s="33">
        <v>250</v>
      </c>
      <c r="R29" s="33"/>
      <c r="S29" s="33">
        <f t="shared" si="7"/>
        <v>250</v>
      </c>
      <c r="T29" s="33">
        <v>250</v>
      </c>
      <c r="U29" s="33"/>
      <c r="V29" s="71"/>
    </row>
    <row r="30" spans="1:22" s="65" customFormat="1" ht="40.5" customHeight="1">
      <c r="A30" s="35" t="s">
        <v>43</v>
      </c>
      <c r="B30" s="72" t="s">
        <v>44</v>
      </c>
      <c r="C30" s="36" t="s">
        <v>10</v>
      </c>
      <c r="D30" s="25">
        <f t="shared" si="8"/>
        <v>3012.868</v>
      </c>
      <c r="E30" s="25">
        <v>3012.868</v>
      </c>
      <c r="F30" s="36"/>
      <c r="G30" s="10">
        <f t="shared" si="6"/>
        <v>4144.6</v>
      </c>
      <c r="H30" s="10">
        <v>4144.6</v>
      </c>
      <c r="I30" s="36"/>
      <c r="J30" s="33">
        <f t="shared" si="4"/>
        <v>4300</v>
      </c>
      <c r="K30" s="33">
        <v>4300</v>
      </c>
      <c r="L30" s="33"/>
      <c r="M30" s="26">
        <f t="shared" si="10"/>
        <v>155.39999999999964</v>
      </c>
      <c r="N30" s="26">
        <f t="shared" si="10"/>
        <v>155.39999999999964</v>
      </c>
      <c r="O30" s="26">
        <f t="shared" si="10"/>
        <v>0</v>
      </c>
      <c r="P30" s="33">
        <f t="shared" si="9"/>
        <v>4300</v>
      </c>
      <c r="Q30" s="33">
        <v>4300</v>
      </c>
      <c r="R30" s="33"/>
      <c r="S30" s="33">
        <f t="shared" si="7"/>
        <v>4300</v>
      </c>
      <c r="T30" s="33">
        <v>4300</v>
      </c>
      <c r="U30" s="33"/>
      <c r="V30" s="37" t="s">
        <v>650</v>
      </c>
    </row>
    <row r="31" spans="1:22" s="65" customFormat="1" ht="66.75" customHeight="1">
      <c r="A31" s="35" t="s">
        <v>45</v>
      </c>
      <c r="B31" s="72" t="s">
        <v>46</v>
      </c>
      <c r="C31" s="36" t="s">
        <v>10</v>
      </c>
      <c r="D31" s="10">
        <f t="shared" si="8"/>
        <v>220.3</v>
      </c>
      <c r="E31" s="10">
        <v>220.3</v>
      </c>
      <c r="F31" s="36"/>
      <c r="G31" s="10">
        <f t="shared" si="6"/>
        <v>30</v>
      </c>
      <c r="H31" s="10">
        <v>30</v>
      </c>
      <c r="I31" s="36"/>
      <c r="J31" s="33">
        <f t="shared" si="4"/>
        <v>32</v>
      </c>
      <c r="K31" s="33">
        <v>32</v>
      </c>
      <c r="L31" s="33"/>
      <c r="M31" s="26">
        <f t="shared" si="10"/>
        <v>2</v>
      </c>
      <c r="N31" s="26">
        <f t="shared" si="10"/>
        <v>2</v>
      </c>
      <c r="O31" s="26">
        <f t="shared" si="10"/>
        <v>0</v>
      </c>
      <c r="P31" s="33">
        <f t="shared" si="9"/>
        <v>32</v>
      </c>
      <c r="Q31" s="33">
        <v>32</v>
      </c>
      <c r="R31" s="33"/>
      <c r="S31" s="33">
        <f t="shared" si="7"/>
        <v>32</v>
      </c>
      <c r="T31" s="33">
        <v>32</v>
      </c>
      <c r="U31" s="33"/>
      <c r="V31" s="37" t="s">
        <v>651</v>
      </c>
    </row>
    <row r="32" spans="1:22" s="65" customFormat="1" ht="63">
      <c r="A32" s="35" t="s">
        <v>47</v>
      </c>
      <c r="B32" s="72" t="s">
        <v>48</v>
      </c>
      <c r="C32" s="36" t="s">
        <v>10</v>
      </c>
      <c r="D32" s="10">
        <f t="shared" si="8"/>
        <v>0</v>
      </c>
      <c r="E32" s="10">
        <v>0</v>
      </c>
      <c r="F32" s="36"/>
      <c r="G32" s="10">
        <f t="shared" si="6"/>
        <v>200</v>
      </c>
      <c r="H32" s="25">
        <v>200</v>
      </c>
      <c r="I32" s="36"/>
      <c r="J32" s="33">
        <f t="shared" si="4"/>
        <v>200</v>
      </c>
      <c r="K32" s="33">
        <v>200</v>
      </c>
      <c r="L32" s="33"/>
      <c r="M32" s="33">
        <f t="shared" si="10"/>
        <v>0</v>
      </c>
      <c r="N32" s="33">
        <f t="shared" si="10"/>
        <v>0</v>
      </c>
      <c r="O32" s="33"/>
      <c r="P32" s="33">
        <f t="shared" si="9"/>
        <v>200</v>
      </c>
      <c r="Q32" s="33">
        <v>200</v>
      </c>
      <c r="R32" s="33"/>
      <c r="S32" s="33">
        <f t="shared" si="7"/>
        <v>200</v>
      </c>
      <c r="T32" s="33">
        <v>200</v>
      </c>
      <c r="U32" s="33"/>
      <c r="V32" s="71"/>
    </row>
    <row r="33" spans="1:22" s="65" customFormat="1" ht="42">
      <c r="A33" s="35" t="s">
        <v>49</v>
      </c>
      <c r="B33" s="72" t="s">
        <v>50</v>
      </c>
      <c r="C33" s="36" t="s">
        <v>10</v>
      </c>
      <c r="D33" s="25">
        <f t="shared" si="8"/>
        <v>130.028</v>
      </c>
      <c r="E33" s="25">
        <v>130.028</v>
      </c>
      <c r="F33" s="36"/>
      <c r="G33" s="10">
        <f t="shared" si="6"/>
        <v>288</v>
      </c>
      <c r="H33" s="10">
        <v>288</v>
      </c>
      <c r="I33" s="36"/>
      <c r="J33" s="33">
        <f>SUM(K33:L33)</f>
        <v>300</v>
      </c>
      <c r="K33" s="33">
        <v>300</v>
      </c>
      <c r="L33" s="33"/>
      <c r="M33" s="26">
        <f aca="true" t="shared" si="11" ref="M33:O36">SUM(J33-G33)</f>
        <v>12</v>
      </c>
      <c r="N33" s="26">
        <f t="shared" si="11"/>
        <v>12</v>
      </c>
      <c r="O33" s="26">
        <f t="shared" si="11"/>
        <v>0</v>
      </c>
      <c r="P33" s="33">
        <f t="shared" si="9"/>
        <v>300</v>
      </c>
      <c r="Q33" s="33">
        <v>300</v>
      </c>
      <c r="R33" s="33"/>
      <c r="S33" s="33">
        <f t="shared" si="7"/>
        <v>300</v>
      </c>
      <c r="T33" s="33">
        <v>300</v>
      </c>
      <c r="U33" s="33"/>
      <c r="V33" s="37" t="s">
        <v>651</v>
      </c>
    </row>
    <row r="34" spans="1:22" s="65" customFormat="1" ht="42">
      <c r="A34" s="35" t="s">
        <v>51</v>
      </c>
      <c r="B34" s="72" t="s">
        <v>52</v>
      </c>
      <c r="C34" s="36" t="s">
        <v>10</v>
      </c>
      <c r="D34" s="10">
        <f t="shared" si="8"/>
        <v>0</v>
      </c>
      <c r="E34" s="10">
        <v>0</v>
      </c>
      <c r="F34" s="36"/>
      <c r="G34" s="10">
        <f t="shared" si="6"/>
        <v>0</v>
      </c>
      <c r="H34" s="36"/>
      <c r="I34" s="36"/>
      <c r="J34" s="33">
        <f>SUM(K34:L34)</f>
        <v>0</v>
      </c>
      <c r="K34" s="33"/>
      <c r="L34" s="33"/>
      <c r="M34" s="26">
        <f t="shared" si="11"/>
        <v>0</v>
      </c>
      <c r="N34" s="26">
        <f t="shared" si="11"/>
        <v>0</v>
      </c>
      <c r="O34" s="26">
        <f t="shared" si="11"/>
        <v>0</v>
      </c>
      <c r="P34" s="33">
        <f t="shared" si="9"/>
        <v>0</v>
      </c>
      <c r="Q34" s="33"/>
      <c r="R34" s="33"/>
      <c r="S34" s="33">
        <f t="shared" si="7"/>
        <v>0</v>
      </c>
      <c r="T34" s="33">
        <v>0</v>
      </c>
      <c r="U34" s="33"/>
      <c r="V34" s="71"/>
    </row>
    <row r="35" spans="1:22" s="65" customFormat="1" ht="84">
      <c r="A35" s="35" t="s">
        <v>53</v>
      </c>
      <c r="B35" s="72" t="s">
        <v>54</v>
      </c>
      <c r="C35" s="36" t="s">
        <v>10</v>
      </c>
      <c r="D35" s="25">
        <f t="shared" si="8"/>
        <v>642.574</v>
      </c>
      <c r="E35" s="25">
        <v>642.574</v>
      </c>
      <c r="F35" s="36"/>
      <c r="G35" s="10">
        <f t="shared" si="6"/>
        <v>812</v>
      </c>
      <c r="H35" s="10">
        <v>812</v>
      </c>
      <c r="I35" s="36"/>
      <c r="J35" s="33">
        <f>SUM(K35:L35)</f>
        <v>850</v>
      </c>
      <c r="K35" s="33">
        <v>850</v>
      </c>
      <c r="L35" s="33"/>
      <c r="M35" s="26">
        <f t="shared" si="11"/>
        <v>38</v>
      </c>
      <c r="N35" s="26">
        <f t="shared" si="11"/>
        <v>38</v>
      </c>
      <c r="O35" s="26">
        <f t="shared" si="11"/>
        <v>0</v>
      </c>
      <c r="P35" s="33">
        <f t="shared" si="9"/>
        <v>850</v>
      </c>
      <c r="Q35" s="33">
        <v>850</v>
      </c>
      <c r="R35" s="33"/>
      <c r="S35" s="33">
        <f t="shared" si="7"/>
        <v>850</v>
      </c>
      <c r="T35" s="33">
        <v>850</v>
      </c>
      <c r="U35" s="33"/>
      <c r="V35" s="37" t="s">
        <v>651</v>
      </c>
    </row>
    <row r="36" spans="1:22" s="65" customFormat="1" ht="81" customHeight="1">
      <c r="A36" s="35" t="s">
        <v>55</v>
      </c>
      <c r="B36" s="72" t="s">
        <v>56</v>
      </c>
      <c r="C36" s="36" t="s">
        <v>10</v>
      </c>
      <c r="D36" s="10">
        <f t="shared" si="8"/>
        <v>0</v>
      </c>
      <c r="E36" s="10">
        <v>0</v>
      </c>
      <c r="F36" s="36"/>
      <c r="G36" s="10">
        <f t="shared" si="6"/>
        <v>0</v>
      </c>
      <c r="H36" s="25">
        <v>0</v>
      </c>
      <c r="I36" s="36"/>
      <c r="J36" s="33">
        <f>SUM(K36:L36)</f>
        <v>0</v>
      </c>
      <c r="K36" s="33">
        <v>0</v>
      </c>
      <c r="L36" s="33"/>
      <c r="M36" s="33">
        <f t="shared" si="11"/>
        <v>0</v>
      </c>
      <c r="N36" s="33">
        <f t="shared" si="11"/>
        <v>0</v>
      </c>
      <c r="O36" s="33"/>
      <c r="P36" s="33">
        <f t="shared" si="9"/>
        <v>0</v>
      </c>
      <c r="Q36" s="33"/>
      <c r="R36" s="33"/>
      <c r="S36" s="33">
        <f t="shared" si="7"/>
        <v>0</v>
      </c>
      <c r="T36" s="33">
        <v>0</v>
      </c>
      <c r="U36" s="33"/>
      <c r="V36" s="71"/>
    </row>
    <row r="37" spans="1:22" s="65" customFormat="1" ht="47.25" customHeight="1">
      <c r="A37" s="35" t="s">
        <v>57</v>
      </c>
      <c r="B37" s="72" t="s">
        <v>58</v>
      </c>
      <c r="C37" s="36" t="s">
        <v>10</v>
      </c>
      <c r="D37" s="10">
        <f t="shared" si="8"/>
        <v>0</v>
      </c>
      <c r="E37" s="10">
        <v>0</v>
      </c>
      <c r="F37" s="36"/>
      <c r="G37" s="10">
        <f t="shared" si="6"/>
        <v>0</v>
      </c>
      <c r="H37" s="25">
        <v>0</v>
      </c>
      <c r="I37" s="36"/>
      <c r="J37" s="33"/>
      <c r="K37" s="33">
        <v>0</v>
      </c>
      <c r="L37" s="33"/>
      <c r="M37" s="33"/>
      <c r="N37" s="33"/>
      <c r="O37" s="33"/>
      <c r="P37" s="33">
        <f t="shared" si="9"/>
        <v>0</v>
      </c>
      <c r="Q37" s="33"/>
      <c r="R37" s="33"/>
      <c r="S37" s="33">
        <f t="shared" si="7"/>
        <v>0</v>
      </c>
      <c r="T37" s="33">
        <v>0</v>
      </c>
      <c r="U37" s="33"/>
      <c r="V37" s="71"/>
    </row>
    <row r="38" spans="1:22" s="65" customFormat="1" ht="48" customHeight="1">
      <c r="A38" s="35" t="s">
        <v>59</v>
      </c>
      <c r="B38" s="72" t="s">
        <v>60</v>
      </c>
      <c r="C38" s="36" t="s">
        <v>10</v>
      </c>
      <c r="D38" s="10">
        <f t="shared" si="8"/>
        <v>0</v>
      </c>
      <c r="E38" s="10">
        <v>0</v>
      </c>
      <c r="F38" s="36"/>
      <c r="G38" s="10">
        <f t="shared" si="6"/>
        <v>0</v>
      </c>
      <c r="H38" s="25">
        <v>0</v>
      </c>
      <c r="I38" s="36"/>
      <c r="J38" s="33"/>
      <c r="K38" s="33">
        <v>0</v>
      </c>
      <c r="L38" s="33"/>
      <c r="M38" s="33"/>
      <c r="N38" s="33"/>
      <c r="O38" s="33"/>
      <c r="P38" s="33">
        <f t="shared" si="9"/>
        <v>0</v>
      </c>
      <c r="Q38" s="33"/>
      <c r="R38" s="33"/>
      <c r="S38" s="33">
        <f t="shared" si="7"/>
        <v>0</v>
      </c>
      <c r="T38" s="33">
        <v>0</v>
      </c>
      <c r="U38" s="33"/>
      <c r="V38" s="71"/>
    </row>
    <row r="39" spans="1:22" s="65" customFormat="1" ht="37.5" customHeight="1">
      <c r="A39" s="35" t="s">
        <v>61</v>
      </c>
      <c r="B39" s="72" t="s">
        <v>62</v>
      </c>
      <c r="C39" s="36" t="s">
        <v>10</v>
      </c>
      <c r="D39" s="10">
        <f t="shared" si="8"/>
        <v>0</v>
      </c>
      <c r="E39" s="10">
        <v>0</v>
      </c>
      <c r="F39" s="36"/>
      <c r="G39" s="10">
        <f t="shared" si="6"/>
        <v>0</v>
      </c>
      <c r="H39" s="25">
        <v>0</v>
      </c>
      <c r="I39" s="36"/>
      <c r="J39" s="33"/>
      <c r="K39" s="33">
        <v>0</v>
      </c>
      <c r="L39" s="33"/>
      <c r="M39" s="33"/>
      <c r="N39" s="33"/>
      <c r="O39" s="33"/>
      <c r="P39" s="33">
        <f t="shared" si="9"/>
        <v>0</v>
      </c>
      <c r="Q39" s="33"/>
      <c r="R39" s="33"/>
      <c r="S39" s="33">
        <f t="shared" si="7"/>
        <v>0</v>
      </c>
      <c r="T39" s="33">
        <v>0</v>
      </c>
      <c r="U39" s="33"/>
      <c r="V39" s="71"/>
    </row>
    <row r="40" spans="1:22" s="65" customFormat="1" ht="37.5" customHeight="1">
      <c r="A40" s="35" t="s">
        <v>63</v>
      </c>
      <c r="B40" s="72" t="s">
        <v>64</v>
      </c>
      <c r="C40" s="36" t="s">
        <v>10</v>
      </c>
      <c r="D40" s="10">
        <f t="shared" si="8"/>
        <v>0</v>
      </c>
      <c r="E40" s="10">
        <v>0</v>
      </c>
      <c r="F40" s="36"/>
      <c r="G40" s="10">
        <f t="shared" si="6"/>
        <v>0</v>
      </c>
      <c r="H40" s="25">
        <v>0</v>
      </c>
      <c r="I40" s="36"/>
      <c r="J40" s="33"/>
      <c r="K40" s="33">
        <v>0</v>
      </c>
      <c r="L40" s="33"/>
      <c r="M40" s="33"/>
      <c r="N40" s="33"/>
      <c r="O40" s="33"/>
      <c r="P40" s="33">
        <f t="shared" si="9"/>
        <v>0</v>
      </c>
      <c r="Q40" s="33"/>
      <c r="R40" s="33"/>
      <c r="S40" s="33">
        <f t="shared" si="7"/>
        <v>0</v>
      </c>
      <c r="T40" s="33">
        <v>0</v>
      </c>
      <c r="U40" s="33"/>
      <c r="V40" s="71"/>
    </row>
    <row r="41" spans="1:22" s="65" customFormat="1" ht="21">
      <c r="A41" s="35" t="s">
        <v>65</v>
      </c>
      <c r="B41" s="72" t="s">
        <v>66</v>
      </c>
      <c r="C41" s="36" t="s">
        <v>10</v>
      </c>
      <c r="D41" s="10">
        <f t="shared" si="8"/>
        <v>200</v>
      </c>
      <c r="E41" s="10">
        <v>200</v>
      </c>
      <c r="F41" s="36"/>
      <c r="G41" s="10">
        <f t="shared" si="6"/>
        <v>0</v>
      </c>
      <c r="H41" s="10">
        <v>0</v>
      </c>
      <c r="I41" s="36"/>
      <c r="J41" s="33">
        <f>SUM(K41:L41)</f>
        <v>0</v>
      </c>
      <c r="K41" s="33">
        <v>0</v>
      </c>
      <c r="L41" s="33"/>
      <c r="M41" s="26">
        <f aca="true" t="shared" si="12" ref="M41:O42">SUM(J41-G41)</f>
        <v>0</v>
      </c>
      <c r="N41" s="26">
        <f t="shared" si="12"/>
        <v>0</v>
      </c>
      <c r="O41" s="26">
        <f t="shared" si="12"/>
        <v>0</v>
      </c>
      <c r="P41" s="33">
        <f t="shared" si="9"/>
        <v>0</v>
      </c>
      <c r="Q41" s="33">
        <v>0</v>
      </c>
      <c r="R41" s="33"/>
      <c r="S41" s="33">
        <f t="shared" si="7"/>
        <v>0</v>
      </c>
      <c r="T41" s="33">
        <v>0</v>
      </c>
      <c r="U41" s="33"/>
      <c r="V41" s="71"/>
    </row>
    <row r="42" spans="1:22" s="65" customFormat="1" ht="41.25" customHeight="1">
      <c r="A42" s="49" t="s">
        <v>67</v>
      </c>
      <c r="B42" s="57" t="s">
        <v>68</v>
      </c>
      <c r="C42" s="42" t="s">
        <v>69</v>
      </c>
      <c r="D42" s="41">
        <f>SUM(E42:F42)</f>
        <v>11833</v>
      </c>
      <c r="E42" s="41">
        <f>SUM(E44:E45)</f>
        <v>11833</v>
      </c>
      <c r="F42" s="42"/>
      <c r="G42" s="41">
        <f>SUM(H42:I42)</f>
        <v>10000</v>
      </c>
      <c r="H42" s="41">
        <f>SUM(H44:H45)</f>
        <v>10000</v>
      </c>
      <c r="I42" s="42"/>
      <c r="J42" s="41">
        <f>SUM(K42:L42)</f>
        <v>12000</v>
      </c>
      <c r="K42" s="41">
        <f>SUM(K44:K45)</f>
        <v>12000</v>
      </c>
      <c r="L42" s="42"/>
      <c r="M42" s="26">
        <f t="shared" si="12"/>
        <v>2000</v>
      </c>
      <c r="N42" s="26">
        <f t="shared" si="12"/>
        <v>2000</v>
      </c>
      <c r="O42" s="26">
        <f t="shared" si="12"/>
        <v>0</v>
      </c>
      <c r="P42" s="41">
        <f>SUM(Q42:R42)</f>
        <v>13000</v>
      </c>
      <c r="Q42" s="41">
        <f>SUM(Q44:Q45)</f>
        <v>13000</v>
      </c>
      <c r="R42" s="42"/>
      <c r="S42" s="41">
        <f>SUM(T42:U42)</f>
        <v>13000</v>
      </c>
      <c r="T42" s="41">
        <f>SUM(T44:T45)</f>
        <v>13000</v>
      </c>
      <c r="U42" s="42"/>
      <c r="V42" s="71"/>
    </row>
    <row r="43" spans="1:22" s="65" customFormat="1" ht="18" customHeight="1">
      <c r="A43" s="35"/>
      <c r="B43" s="72" t="s">
        <v>5</v>
      </c>
      <c r="C43" s="36"/>
      <c r="D43" s="36"/>
      <c r="E43" s="36"/>
      <c r="F43" s="36"/>
      <c r="G43" s="36"/>
      <c r="H43" s="36"/>
      <c r="I43" s="36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71"/>
    </row>
    <row r="44" spans="1:22" s="65" customFormat="1" ht="81.75" customHeight="1">
      <c r="A44" s="35" t="s">
        <v>70</v>
      </c>
      <c r="B44" s="72" t="s">
        <v>71</v>
      </c>
      <c r="C44" s="36" t="s">
        <v>10</v>
      </c>
      <c r="D44" s="10">
        <f>SUM(E44:F44)</f>
        <v>5389</v>
      </c>
      <c r="E44" s="10">
        <v>5389</v>
      </c>
      <c r="F44" s="36"/>
      <c r="G44" s="10">
        <f>SUM(H44:I44)</f>
        <v>4500</v>
      </c>
      <c r="H44" s="10">
        <v>4500</v>
      </c>
      <c r="I44" s="36"/>
      <c r="J44" s="33">
        <f>SUM(K44:L44)</f>
        <v>6000</v>
      </c>
      <c r="K44" s="33">
        <v>6000</v>
      </c>
      <c r="L44" s="33"/>
      <c r="M44" s="26">
        <f aca="true" t="shared" si="13" ref="M44:O46">SUM(J44-G44)</f>
        <v>1500</v>
      </c>
      <c r="N44" s="26">
        <f t="shared" si="13"/>
        <v>1500</v>
      </c>
      <c r="O44" s="26">
        <f t="shared" si="13"/>
        <v>0</v>
      </c>
      <c r="P44" s="33">
        <f>SUM(Q44:R44)</f>
        <v>6500</v>
      </c>
      <c r="Q44" s="33">
        <v>6500</v>
      </c>
      <c r="R44" s="33"/>
      <c r="S44" s="33">
        <f>SUM(T44:U44)</f>
        <v>6500</v>
      </c>
      <c r="T44" s="33">
        <v>6500</v>
      </c>
      <c r="U44" s="33"/>
      <c r="V44" s="37" t="s">
        <v>652</v>
      </c>
    </row>
    <row r="45" spans="1:22" s="65" customFormat="1" ht="81.75" customHeight="1">
      <c r="A45" s="35" t="s">
        <v>72</v>
      </c>
      <c r="B45" s="72" t="s">
        <v>73</v>
      </c>
      <c r="C45" s="36" t="s">
        <v>10</v>
      </c>
      <c r="D45" s="10">
        <f>SUM(E45:F45)</f>
        <v>6444</v>
      </c>
      <c r="E45" s="10">
        <v>6444</v>
      </c>
      <c r="F45" s="36"/>
      <c r="G45" s="10">
        <f>SUM(H45:I45)</f>
        <v>5500</v>
      </c>
      <c r="H45" s="10">
        <v>5500</v>
      </c>
      <c r="I45" s="36"/>
      <c r="J45" s="33">
        <f>SUM(K45:L45)</f>
        <v>6000</v>
      </c>
      <c r="K45" s="33">
        <v>6000</v>
      </c>
      <c r="L45" s="33"/>
      <c r="M45" s="26">
        <f t="shared" si="13"/>
        <v>500</v>
      </c>
      <c r="N45" s="26">
        <f t="shared" si="13"/>
        <v>500</v>
      </c>
      <c r="O45" s="26">
        <f t="shared" si="13"/>
        <v>0</v>
      </c>
      <c r="P45" s="33">
        <f>SUM(Q45:R45)</f>
        <v>6500</v>
      </c>
      <c r="Q45" s="33">
        <v>6500</v>
      </c>
      <c r="R45" s="33"/>
      <c r="S45" s="33">
        <f>SUM(T45:U45)</f>
        <v>6500</v>
      </c>
      <c r="T45" s="33">
        <v>6500</v>
      </c>
      <c r="U45" s="33"/>
      <c r="V45" s="37" t="s">
        <v>652</v>
      </c>
    </row>
    <row r="46" spans="1:22" s="65" customFormat="1" ht="53.25" customHeight="1">
      <c r="A46" s="49" t="s">
        <v>74</v>
      </c>
      <c r="B46" s="57" t="s">
        <v>75</v>
      </c>
      <c r="C46" s="42" t="s">
        <v>76</v>
      </c>
      <c r="D46" s="40">
        <f>SUM(E46:F46)</f>
        <v>1602200.5</v>
      </c>
      <c r="E46" s="40">
        <f>SUM(E51+E54+E60)</f>
        <v>1368106.9</v>
      </c>
      <c r="F46" s="40">
        <f>SUM(F48+F51+F54+F60)</f>
        <v>234093.6</v>
      </c>
      <c r="G46" s="40">
        <f>SUM(H46:I46)</f>
        <v>2435015.8</v>
      </c>
      <c r="H46" s="40">
        <f>SUM(H51+H54+H60)</f>
        <v>1365964.7</v>
      </c>
      <c r="I46" s="40">
        <f>SUM(I48+I51+I54+I60)</f>
        <v>1069051.1</v>
      </c>
      <c r="J46" s="40">
        <f>SUM(K46:L46)</f>
        <v>3847926.2</v>
      </c>
      <c r="K46" s="40">
        <f>SUM(K51+K54+K60)</f>
        <v>1496816.2</v>
      </c>
      <c r="L46" s="40">
        <f>SUM(L48+L51+L54+L60)</f>
        <v>2351110</v>
      </c>
      <c r="M46" s="26">
        <f t="shared" si="13"/>
        <v>1412910.4000000004</v>
      </c>
      <c r="N46" s="26">
        <f t="shared" si="13"/>
        <v>130851.5</v>
      </c>
      <c r="O46" s="26">
        <f t="shared" si="13"/>
        <v>1282058.9</v>
      </c>
      <c r="P46" s="40">
        <f>SUM(Q46:R46)</f>
        <v>2074067.2</v>
      </c>
      <c r="Q46" s="40">
        <f>SUM(Q51+Q54+Q60)</f>
        <v>1496816.2</v>
      </c>
      <c r="R46" s="40">
        <f>SUM(R48+R51+R54+R60)</f>
        <v>577251</v>
      </c>
      <c r="S46" s="40">
        <f>SUM(T46:U46)</f>
        <v>1996816.2</v>
      </c>
      <c r="T46" s="40">
        <f>SUM(T51+T54+T60)</f>
        <v>1496816.2</v>
      </c>
      <c r="U46" s="40">
        <f>SUM(U48+U51+U54+U60)</f>
        <v>500000</v>
      </c>
      <c r="V46" s="71"/>
    </row>
    <row r="47" spans="1:22" s="65" customFormat="1" ht="12.75" customHeight="1">
      <c r="A47" s="35"/>
      <c r="B47" s="72" t="s">
        <v>5</v>
      </c>
      <c r="C47" s="36"/>
      <c r="D47" s="36"/>
      <c r="E47" s="36"/>
      <c r="F47" s="36"/>
      <c r="G47" s="36"/>
      <c r="H47" s="36"/>
      <c r="I47" s="36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71"/>
    </row>
    <row r="48" spans="1:22" s="65" customFormat="1" ht="46.5" customHeight="1">
      <c r="A48" s="49" t="s">
        <v>77</v>
      </c>
      <c r="B48" s="57" t="s">
        <v>78</v>
      </c>
      <c r="C48" s="42" t="s">
        <v>79</v>
      </c>
      <c r="D48" s="42"/>
      <c r="E48" s="41">
        <f>SUM(E50)</f>
        <v>0</v>
      </c>
      <c r="F48" s="42">
        <f>SUM(F50)</f>
        <v>0</v>
      </c>
      <c r="G48" s="42"/>
      <c r="H48" s="41">
        <f>SUM(H50)</f>
        <v>0</v>
      </c>
      <c r="I48" s="42">
        <f>SUM(I50)</f>
        <v>0</v>
      </c>
      <c r="J48" s="42"/>
      <c r="K48" s="41">
        <f>SUM(K50)</f>
        <v>0</v>
      </c>
      <c r="L48" s="42">
        <f>SUM(L50)</f>
        <v>0</v>
      </c>
      <c r="M48" s="26"/>
      <c r="N48" s="26"/>
      <c r="O48" s="26"/>
      <c r="P48" s="42"/>
      <c r="Q48" s="41">
        <f>SUM(Q50)</f>
        <v>0</v>
      </c>
      <c r="R48" s="42">
        <f>SUM(R50)</f>
        <v>0</v>
      </c>
      <c r="S48" s="42"/>
      <c r="T48" s="41">
        <f>SUM(T50)</f>
        <v>0</v>
      </c>
      <c r="U48" s="42">
        <f>SUM(U50)</f>
        <v>0</v>
      </c>
      <c r="V48" s="71"/>
    </row>
    <row r="49" spans="1:22" s="65" customFormat="1" ht="16.5" customHeight="1">
      <c r="A49" s="35"/>
      <c r="B49" s="72" t="s">
        <v>5</v>
      </c>
      <c r="C49" s="36"/>
      <c r="D49" s="36"/>
      <c r="E49" s="36"/>
      <c r="F49" s="36"/>
      <c r="G49" s="36"/>
      <c r="H49" s="36"/>
      <c r="I49" s="36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71"/>
    </row>
    <row r="50" spans="1:22" s="65" customFormat="1" ht="52.5" customHeight="1">
      <c r="A50" s="35" t="s">
        <v>80</v>
      </c>
      <c r="B50" s="72" t="s">
        <v>81</v>
      </c>
      <c r="C50" s="36"/>
      <c r="D50" s="10">
        <f>SUM(E50)</f>
        <v>0</v>
      </c>
      <c r="E50" s="10">
        <v>0</v>
      </c>
      <c r="F50" s="36"/>
      <c r="G50" s="36"/>
      <c r="H50" s="36"/>
      <c r="I50" s="36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71"/>
    </row>
    <row r="51" spans="1:22" s="65" customFormat="1" ht="45.75" customHeight="1">
      <c r="A51" s="49" t="s">
        <v>82</v>
      </c>
      <c r="B51" s="57" t="s">
        <v>83</v>
      </c>
      <c r="C51" s="42" t="s">
        <v>84</v>
      </c>
      <c r="D51" s="41">
        <f>SUM(E51:F51)</f>
        <v>0</v>
      </c>
      <c r="E51" s="42"/>
      <c r="F51" s="41">
        <f>SUM(F53)</f>
        <v>0</v>
      </c>
      <c r="G51" s="41">
        <f>SUM(H51:I51)</f>
        <v>0</v>
      </c>
      <c r="H51" s="42"/>
      <c r="I51" s="41">
        <f>SUM(I53)</f>
        <v>0</v>
      </c>
      <c r="J51" s="41">
        <f>SUM(K51:L51)</f>
        <v>0</v>
      </c>
      <c r="K51" s="42"/>
      <c r="L51" s="41">
        <f>SUM(L53)</f>
        <v>0</v>
      </c>
      <c r="M51" s="26"/>
      <c r="N51" s="26"/>
      <c r="O51" s="26"/>
      <c r="P51" s="41">
        <f>SUM(Q51:R51)</f>
        <v>0</v>
      </c>
      <c r="Q51" s="42"/>
      <c r="R51" s="41">
        <f>SUM(R53)</f>
        <v>0</v>
      </c>
      <c r="S51" s="41">
        <f>SUM(T51:U51)</f>
        <v>0</v>
      </c>
      <c r="T51" s="42"/>
      <c r="U51" s="41">
        <f>SUM(U53)</f>
        <v>0</v>
      </c>
      <c r="V51" s="71"/>
    </row>
    <row r="52" spans="1:22" s="65" customFormat="1" ht="12.75" customHeight="1">
      <c r="A52" s="35"/>
      <c r="B52" s="72" t="s">
        <v>5</v>
      </c>
      <c r="C52" s="36"/>
      <c r="D52" s="36"/>
      <c r="E52" s="36"/>
      <c r="F52" s="36"/>
      <c r="G52" s="36"/>
      <c r="H52" s="36"/>
      <c r="I52" s="36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71"/>
    </row>
    <row r="53" spans="1:22" s="65" customFormat="1" ht="46.5" customHeight="1">
      <c r="A53" s="35" t="s">
        <v>85</v>
      </c>
      <c r="B53" s="72" t="s">
        <v>86</v>
      </c>
      <c r="C53" s="36" t="s">
        <v>10</v>
      </c>
      <c r="D53" s="36">
        <f>SUM(E53:F53)</f>
        <v>0</v>
      </c>
      <c r="E53" s="36"/>
      <c r="F53" s="10">
        <v>0</v>
      </c>
      <c r="G53" s="36">
        <f>SUM(H53:I53)</f>
        <v>0</v>
      </c>
      <c r="H53" s="36"/>
      <c r="I53" s="36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71"/>
    </row>
    <row r="54" spans="1:22" s="65" customFormat="1" ht="66.75" customHeight="1">
      <c r="A54" s="49" t="s">
        <v>87</v>
      </c>
      <c r="B54" s="57" t="s">
        <v>88</v>
      </c>
      <c r="C54" s="42" t="s">
        <v>89</v>
      </c>
      <c r="D54" s="40">
        <f>SUM(D56+D57+D59)</f>
        <v>1368106.9</v>
      </c>
      <c r="E54" s="40">
        <f>SUM(E56+E57+E59)</f>
        <v>1368106.9</v>
      </c>
      <c r="F54" s="42">
        <f>SUM(F56:F59)</f>
        <v>0</v>
      </c>
      <c r="G54" s="40">
        <f>SUM(H54:I54)</f>
        <v>1365964.7</v>
      </c>
      <c r="H54" s="40">
        <f>SUM(H56:H59)</f>
        <v>1365964.7</v>
      </c>
      <c r="I54" s="42">
        <f>SUM(I56:I59)</f>
        <v>0</v>
      </c>
      <c r="J54" s="40">
        <f>SUM(K54:L54)</f>
        <v>1496816.2</v>
      </c>
      <c r="K54" s="40">
        <f>SUM(K56:K59)</f>
        <v>1496816.2</v>
      </c>
      <c r="L54" s="42">
        <f>SUM(L56:L59)</f>
        <v>0</v>
      </c>
      <c r="M54" s="26">
        <f>SUM(J54-G54)</f>
        <v>130851.5</v>
      </c>
      <c r="N54" s="26">
        <f>SUM(K54-H54)</f>
        <v>130851.5</v>
      </c>
      <c r="O54" s="26">
        <f>SUM(L54-I54)</f>
        <v>0</v>
      </c>
      <c r="P54" s="40">
        <f>SUM(Q54:R54)</f>
        <v>1496816.2</v>
      </c>
      <c r="Q54" s="40">
        <f>SUM(Q56:Q59)</f>
        <v>1496816.2</v>
      </c>
      <c r="R54" s="42">
        <f>SUM(R56:R59)</f>
        <v>0</v>
      </c>
      <c r="S54" s="40">
        <f>SUM(T54:U54)</f>
        <v>1496816.2</v>
      </c>
      <c r="T54" s="40">
        <f>SUM(T56:T59)</f>
        <v>1496816.2</v>
      </c>
      <c r="U54" s="42">
        <f>SUM(U56:U59)</f>
        <v>0</v>
      </c>
      <c r="V54" s="71"/>
    </row>
    <row r="55" spans="1:22" s="65" customFormat="1" ht="19.5" customHeight="1">
      <c r="A55" s="35"/>
      <c r="B55" s="72" t="s">
        <v>5</v>
      </c>
      <c r="C55" s="36"/>
      <c r="D55" s="36"/>
      <c r="E55" s="36"/>
      <c r="F55" s="36"/>
      <c r="G55" s="36"/>
      <c r="H55" s="36"/>
      <c r="I55" s="36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71"/>
    </row>
    <row r="56" spans="1:22" s="65" customFormat="1" ht="72.75" customHeight="1">
      <c r="A56" s="35" t="s">
        <v>90</v>
      </c>
      <c r="B56" s="72" t="s">
        <v>91</v>
      </c>
      <c r="C56" s="36" t="s">
        <v>10</v>
      </c>
      <c r="D56" s="25">
        <f>SUM(E56:F56)</f>
        <v>1359451</v>
      </c>
      <c r="E56" s="25">
        <v>1359451</v>
      </c>
      <c r="F56" s="36"/>
      <c r="G56" s="25">
        <f>SUM(H56:I56)</f>
        <v>1356159.8</v>
      </c>
      <c r="H56" s="10">
        <v>1356159.8</v>
      </c>
      <c r="I56" s="36"/>
      <c r="J56" s="33">
        <f>SUM(K56:L56)</f>
        <v>1487011.3</v>
      </c>
      <c r="K56" s="33">
        <v>1487011.3</v>
      </c>
      <c r="L56" s="33"/>
      <c r="M56" s="26">
        <f>SUM(J56-G56)</f>
        <v>130851.5</v>
      </c>
      <c r="N56" s="26">
        <f>SUM(K56-H56)</f>
        <v>130851.5</v>
      </c>
      <c r="O56" s="26">
        <f>SUM(L56-I56)</f>
        <v>0</v>
      </c>
      <c r="P56" s="33">
        <f>SUM(Q56:R56)</f>
        <v>1487011.3</v>
      </c>
      <c r="Q56" s="33">
        <v>1487011.3</v>
      </c>
      <c r="R56" s="33"/>
      <c r="S56" s="33">
        <f>SUM(T56:U56)</f>
        <v>1487011.3</v>
      </c>
      <c r="T56" s="33">
        <v>1487011.3</v>
      </c>
      <c r="U56" s="33"/>
      <c r="V56" s="37" t="s">
        <v>653</v>
      </c>
    </row>
    <row r="57" spans="1:22" s="65" customFormat="1" ht="36" customHeight="1">
      <c r="A57" s="35">
        <v>1252</v>
      </c>
      <c r="B57" s="72" t="s">
        <v>623</v>
      </c>
      <c r="C57" s="36"/>
      <c r="D57" s="25">
        <f>SUM(E57:F57)</f>
        <v>154.9</v>
      </c>
      <c r="E57" s="25">
        <f>SUM(E58)</f>
        <v>154.9</v>
      </c>
      <c r="F57" s="36"/>
      <c r="G57" s="25"/>
      <c r="H57" s="10"/>
      <c r="I57" s="36"/>
      <c r="J57" s="33">
        <f>SUM(K57:L57)</f>
        <v>0</v>
      </c>
      <c r="K57" s="33"/>
      <c r="L57" s="33"/>
      <c r="M57" s="33"/>
      <c r="N57" s="33"/>
      <c r="O57" s="33"/>
      <c r="P57" s="33">
        <f>SUM(Q57:R57)</f>
        <v>0</v>
      </c>
      <c r="Q57" s="33"/>
      <c r="R57" s="33"/>
      <c r="S57" s="33">
        <f>SUM(T57:U57)</f>
        <v>0</v>
      </c>
      <c r="T57" s="33"/>
      <c r="U57" s="33"/>
      <c r="V57" s="37"/>
    </row>
    <row r="58" spans="1:22" s="65" customFormat="1" ht="36" customHeight="1">
      <c r="A58" s="35">
        <v>1253</v>
      </c>
      <c r="B58" s="72" t="s">
        <v>621</v>
      </c>
      <c r="C58" s="36"/>
      <c r="D58" s="25">
        <f>SUM(E58:F58)</f>
        <v>154.9</v>
      </c>
      <c r="E58" s="10">
        <v>154.9</v>
      </c>
      <c r="F58" s="36"/>
      <c r="G58" s="25"/>
      <c r="H58" s="10"/>
      <c r="I58" s="36"/>
      <c r="J58" s="33">
        <f>SUM(K58:L58)</f>
        <v>0</v>
      </c>
      <c r="K58" s="33"/>
      <c r="L58" s="33"/>
      <c r="M58" s="33"/>
      <c r="N58" s="33"/>
      <c r="O58" s="33"/>
      <c r="P58" s="33">
        <f>SUM(Q58:R58)</f>
        <v>0</v>
      </c>
      <c r="Q58" s="33"/>
      <c r="R58" s="33"/>
      <c r="S58" s="33">
        <f>SUM(T58:U58)</f>
        <v>0</v>
      </c>
      <c r="T58" s="33"/>
      <c r="U58" s="33"/>
      <c r="V58" s="37"/>
    </row>
    <row r="59" spans="1:22" s="65" customFormat="1" ht="28.5" customHeight="1">
      <c r="A59" s="35" t="s">
        <v>92</v>
      </c>
      <c r="B59" s="72" t="s">
        <v>93</v>
      </c>
      <c r="C59" s="36" t="s">
        <v>10</v>
      </c>
      <c r="D59" s="10">
        <f>SUM(E59:F59)</f>
        <v>8501</v>
      </c>
      <c r="E59" s="10">
        <v>8501</v>
      </c>
      <c r="F59" s="36"/>
      <c r="G59" s="10">
        <f>SUM(H59:I59)</f>
        <v>9804.9</v>
      </c>
      <c r="H59" s="10">
        <v>9804.9</v>
      </c>
      <c r="I59" s="36"/>
      <c r="J59" s="33">
        <f>SUM(K59:L59)</f>
        <v>9804.9</v>
      </c>
      <c r="K59" s="33">
        <v>9804.9</v>
      </c>
      <c r="L59" s="33"/>
      <c r="M59" s="26">
        <f aca="true" t="shared" si="14" ref="M59:O60">SUM(J59-G59)</f>
        <v>0</v>
      </c>
      <c r="N59" s="26">
        <f t="shared" si="14"/>
        <v>0</v>
      </c>
      <c r="O59" s="26">
        <f t="shared" si="14"/>
        <v>0</v>
      </c>
      <c r="P59" s="33">
        <f>SUM(Q59:R59)</f>
        <v>9804.9</v>
      </c>
      <c r="Q59" s="33">
        <v>9804.9</v>
      </c>
      <c r="R59" s="33"/>
      <c r="S59" s="33">
        <f>SUM(T59:U59)</f>
        <v>9804.9</v>
      </c>
      <c r="T59" s="33">
        <v>9804.9</v>
      </c>
      <c r="U59" s="33"/>
      <c r="V59" s="37"/>
    </row>
    <row r="60" spans="1:22" s="65" customFormat="1" ht="52.5" customHeight="1">
      <c r="A60" s="49" t="s">
        <v>94</v>
      </c>
      <c r="B60" s="57" t="s">
        <v>95</v>
      </c>
      <c r="C60" s="42" t="s">
        <v>96</v>
      </c>
      <c r="D60" s="40">
        <f>SUM(E60:F60)</f>
        <v>234093.6</v>
      </c>
      <c r="E60" s="40">
        <f>SUM(E62)</f>
        <v>0</v>
      </c>
      <c r="F60" s="40">
        <f>SUM(F62)</f>
        <v>234093.6</v>
      </c>
      <c r="G60" s="40">
        <f>SUM(H60:I60)</f>
        <v>1069051.1</v>
      </c>
      <c r="H60" s="40">
        <f>SUM(H62)</f>
        <v>0</v>
      </c>
      <c r="I60" s="40">
        <f>SUM(I62)</f>
        <v>1069051.1</v>
      </c>
      <c r="J60" s="40">
        <f>SUM(K60:L60)</f>
        <v>2351110</v>
      </c>
      <c r="K60" s="40">
        <f>SUM(K62)</f>
        <v>0</v>
      </c>
      <c r="L60" s="40">
        <f>SUM(L62)</f>
        <v>2351110</v>
      </c>
      <c r="M60" s="26">
        <f t="shared" si="14"/>
        <v>1282058.9</v>
      </c>
      <c r="N60" s="26">
        <f t="shared" si="14"/>
        <v>0</v>
      </c>
      <c r="O60" s="26">
        <f t="shared" si="14"/>
        <v>1282058.9</v>
      </c>
      <c r="P60" s="40">
        <f>SUM(Q60:R60)</f>
        <v>577251</v>
      </c>
      <c r="Q60" s="40">
        <f>SUM(Q62)</f>
        <v>0</v>
      </c>
      <c r="R60" s="40">
        <f>SUM(R62)</f>
        <v>577251</v>
      </c>
      <c r="S60" s="40">
        <f>SUM(T60:U60)</f>
        <v>500000</v>
      </c>
      <c r="T60" s="40">
        <f>SUM(T62)</f>
        <v>0</v>
      </c>
      <c r="U60" s="40">
        <f>SUM(U62)</f>
        <v>500000</v>
      </c>
      <c r="V60" s="37"/>
    </row>
    <row r="61" spans="1:22" s="65" customFormat="1" ht="12.75" customHeight="1">
      <c r="A61" s="35"/>
      <c r="B61" s="72" t="s">
        <v>5</v>
      </c>
      <c r="C61" s="36"/>
      <c r="D61" s="36"/>
      <c r="E61" s="36"/>
      <c r="F61" s="36"/>
      <c r="G61" s="36"/>
      <c r="H61" s="36"/>
      <c r="I61" s="36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7"/>
    </row>
    <row r="62" spans="1:22" s="65" customFormat="1" ht="36" customHeight="1">
      <c r="A62" s="35" t="s">
        <v>97</v>
      </c>
      <c r="B62" s="72" t="s">
        <v>98</v>
      </c>
      <c r="C62" s="36" t="s">
        <v>10</v>
      </c>
      <c r="D62" s="25">
        <f>SUM(E62:F62)</f>
        <v>234093.6</v>
      </c>
      <c r="E62" s="25"/>
      <c r="F62" s="25">
        <v>234093.6</v>
      </c>
      <c r="G62" s="25">
        <f>SUM(H62:I62)</f>
        <v>1069051.1</v>
      </c>
      <c r="H62" s="36"/>
      <c r="I62" s="10">
        <v>1069051.1</v>
      </c>
      <c r="J62" s="25">
        <f>SUM(K62:L62)</f>
        <v>2351110</v>
      </c>
      <c r="K62" s="33"/>
      <c r="L62" s="33">
        <v>2351110</v>
      </c>
      <c r="M62" s="26">
        <f aca="true" t="shared" si="15" ref="M62:O63">SUM(J62-G62)</f>
        <v>1282058.9</v>
      </c>
      <c r="N62" s="26">
        <f t="shared" si="15"/>
        <v>0</v>
      </c>
      <c r="O62" s="26">
        <f t="shared" si="15"/>
        <v>1282058.9</v>
      </c>
      <c r="P62" s="33"/>
      <c r="Q62" s="33"/>
      <c r="R62" s="73">
        <v>577251</v>
      </c>
      <c r="S62" s="33"/>
      <c r="T62" s="33"/>
      <c r="U62" s="33">
        <v>500000</v>
      </c>
      <c r="V62" s="37" t="s">
        <v>654</v>
      </c>
    </row>
    <row r="63" spans="1:22" s="65" customFormat="1" ht="69" customHeight="1">
      <c r="A63" s="49" t="s">
        <v>99</v>
      </c>
      <c r="B63" s="57" t="s">
        <v>100</v>
      </c>
      <c r="C63" s="42" t="s">
        <v>101</v>
      </c>
      <c r="D63" s="40">
        <f>SUM(D65+D68+D74+D77+D97+D104+D107)</f>
        <v>184791.1012</v>
      </c>
      <c r="E63" s="40">
        <f>SUM(E65+E68+E74+E77+E97+E101+E107)</f>
        <v>165990.5802</v>
      </c>
      <c r="F63" s="40">
        <f>SUM(F65+F68+F74+F77+F97+F101+F104+F107)</f>
        <v>299353.821</v>
      </c>
      <c r="G63" s="40">
        <f>SUM(G65+G68+G74+G77+G97+G104+G107)</f>
        <v>216437.99999999997</v>
      </c>
      <c r="H63" s="40">
        <f>SUM(H65+H68+H74+H77+H97+H101+H107)</f>
        <v>216437.99999999997</v>
      </c>
      <c r="I63" s="40">
        <f>SUM(I65+I68+I74+I77+I97+I101+I104+I107)</f>
        <v>385000</v>
      </c>
      <c r="J63" s="40">
        <f>SUM(J65+J68+J74+J77+J97+J104+J107)</f>
        <v>226429.2</v>
      </c>
      <c r="K63" s="40">
        <f>SUM(K65+K68+K74+K77+K97+K101+K107)</f>
        <v>226429.2</v>
      </c>
      <c r="L63" s="40">
        <f>SUM(L65+L68+L74+L77+L97+L101+L104+L107)</f>
        <v>430000</v>
      </c>
      <c r="M63" s="26">
        <f t="shared" si="15"/>
        <v>9991.20000000004</v>
      </c>
      <c r="N63" s="26">
        <f t="shared" si="15"/>
        <v>9991.20000000004</v>
      </c>
      <c r="O63" s="26">
        <f t="shared" si="15"/>
        <v>45000</v>
      </c>
      <c r="P63" s="40">
        <f>SUM(P65+P68+P74+P77+P97+P104+P107)</f>
        <v>255828.5</v>
      </c>
      <c r="Q63" s="40">
        <f>SUM(Q65+Q68+Q74+Q77+Q97+Q101+Q107)</f>
        <v>255828.5</v>
      </c>
      <c r="R63" s="40">
        <f>SUM(R65+R68+R74+R77+R97+R101+R104+R107)</f>
        <v>440000</v>
      </c>
      <c r="S63" s="40">
        <f>SUM(S65+S68+S74+S77+S97+S104+S107)</f>
        <v>257828.5</v>
      </c>
      <c r="T63" s="40">
        <f>SUM(T65+T68+T74+T77+T97+T101+T107)</f>
        <v>257828.5</v>
      </c>
      <c r="U63" s="40">
        <f>SUM(U65+U68+U74+U77+U97+U101+U104+U107)</f>
        <v>460000</v>
      </c>
      <c r="V63" s="37"/>
    </row>
    <row r="64" spans="1:22" s="65" customFormat="1" ht="12.75" customHeight="1">
      <c r="A64" s="35"/>
      <c r="B64" s="72" t="s">
        <v>5</v>
      </c>
      <c r="C64" s="36"/>
      <c r="D64" s="36"/>
      <c r="E64" s="36"/>
      <c r="F64" s="36"/>
      <c r="G64" s="36"/>
      <c r="H64" s="36"/>
      <c r="I64" s="36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7"/>
    </row>
    <row r="65" spans="1:22" s="65" customFormat="1" ht="44.25" customHeight="1">
      <c r="A65" s="49" t="s">
        <v>102</v>
      </c>
      <c r="B65" s="57" t="s">
        <v>103</v>
      </c>
      <c r="C65" s="42" t="s">
        <v>104</v>
      </c>
      <c r="D65" s="42">
        <f>SUM(E65:F65)</f>
        <v>0</v>
      </c>
      <c r="E65" s="43">
        <f>SUM(E67)</f>
        <v>0</v>
      </c>
      <c r="F65" s="43">
        <f>SUM(F67)</f>
        <v>0</v>
      </c>
      <c r="G65" s="42">
        <f>SUM(H65:I65)</f>
        <v>0</v>
      </c>
      <c r="H65" s="43">
        <f>SUM(H67)</f>
        <v>0</v>
      </c>
      <c r="I65" s="42"/>
      <c r="J65" s="42">
        <f>SUM(K65:L65)</f>
        <v>0</v>
      </c>
      <c r="K65" s="43">
        <f>SUM(K67)</f>
        <v>0</v>
      </c>
      <c r="L65" s="43">
        <f>SUM(L67)</f>
        <v>0</v>
      </c>
      <c r="M65" s="26"/>
      <c r="N65" s="26"/>
      <c r="O65" s="26"/>
      <c r="P65" s="42">
        <f>SUM(Q65:R65)</f>
        <v>0</v>
      </c>
      <c r="Q65" s="43">
        <f>SUM(Q67)</f>
        <v>0</v>
      </c>
      <c r="R65" s="43">
        <f>SUM(R67)</f>
        <v>0</v>
      </c>
      <c r="S65" s="42">
        <f>SUM(T65:U65)</f>
        <v>0</v>
      </c>
      <c r="T65" s="43">
        <f>SUM(T67)</f>
        <v>0</v>
      </c>
      <c r="U65" s="43">
        <f>SUM(U67)</f>
        <v>0</v>
      </c>
      <c r="V65" s="37"/>
    </row>
    <row r="66" spans="1:22" s="65" customFormat="1" ht="18" customHeight="1">
      <c r="A66" s="35"/>
      <c r="B66" s="72" t="s">
        <v>5</v>
      </c>
      <c r="C66" s="36"/>
      <c r="D66" s="36"/>
      <c r="E66" s="36"/>
      <c r="F66" s="36"/>
      <c r="G66" s="36"/>
      <c r="H66" s="36"/>
      <c r="I66" s="36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7"/>
    </row>
    <row r="67" spans="1:22" s="65" customFormat="1" ht="39" customHeight="1">
      <c r="A67" s="35" t="s">
        <v>105</v>
      </c>
      <c r="B67" s="72" t="s">
        <v>106</v>
      </c>
      <c r="C67" s="36"/>
      <c r="D67" s="36"/>
      <c r="E67" s="74">
        <v>0</v>
      </c>
      <c r="F67" s="75">
        <v>0</v>
      </c>
      <c r="G67" s="36"/>
      <c r="H67" s="36"/>
      <c r="I67" s="36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7"/>
    </row>
    <row r="68" spans="1:22" s="65" customFormat="1" ht="44.25" customHeight="1">
      <c r="A68" s="49" t="s">
        <v>107</v>
      </c>
      <c r="B68" s="57" t="s">
        <v>108</v>
      </c>
      <c r="C68" s="42" t="s">
        <v>109</v>
      </c>
      <c r="D68" s="40">
        <f>SUM(E68:F68)</f>
        <v>32007.1492</v>
      </c>
      <c r="E68" s="40">
        <f>SUM(E70:E73)</f>
        <v>32007.1492</v>
      </c>
      <c r="F68" s="42">
        <f>SUM(F70:F73)</f>
        <v>0</v>
      </c>
      <c r="G68" s="40">
        <f>SUM(H68:I68)</f>
        <v>47519.4</v>
      </c>
      <c r="H68" s="40">
        <f>SUM(H70:H73)</f>
        <v>47519.4</v>
      </c>
      <c r="I68" s="42">
        <v>0</v>
      </c>
      <c r="J68" s="40">
        <f>SUM(K68:L68)</f>
        <v>52600</v>
      </c>
      <c r="K68" s="40">
        <f>SUM(K70:K73)</f>
        <v>52600</v>
      </c>
      <c r="L68" s="42">
        <f>SUM(L70:L73)</f>
        <v>0</v>
      </c>
      <c r="M68" s="26">
        <f>SUM(J68-G68)</f>
        <v>5080.5999999999985</v>
      </c>
      <c r="N68" s="26">
        <f>SUM(K68-H68)</f>
        <v>5080.5999999999985</v>
      </c>
      <c r="O68" s="26">
        <f>SUM(L68-I68)</f>
        <v>0</v>
      </c>
      <c r="P68" s="40">
        <f>SUM(Q68:R68)</f>
        <v>58700</v>
      </c>
      <c r="Q68" s="40">
        <f>SUM(Q70:Q73)</f>
        <v>58700</v>
      </c>
      <c r="R68" s="42">
        <f>SUM(R70:R73)</f>
        <v>0</v>
      </c>
      <c r="S68" s="40">
        <f>SUM(T68:U68)</f>
        <v>60700</v>
      </c>
      <c r="T68" s="40">
        <f>SUM(T70:T73)</f>
        <v>60700</v>
      </c>
      <c r="U68" s="42">
        <f>SUM(U70:U73)</f>
        <v>0</v>
      </c>
      <c r="V68" s="37"/>
    </row>
    <row r="69" spans="1:22" s="65" customFormat="1" ht="28.5" customHeight="1">
      <c r="A69" s="35"/>
      <c r="B69" s="72" t="s">
        <v>5</v>
      </c>
      <c r="C69" s="36"/>
      <c r="D69" s="36"/>
      <c r="E69" s="36"/>
      <c r="F69" s="36"/>
      <c r="G69" s="36"/>
      <c r="H69" s="36"/>
      <c r="I69" s="36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7"/>
    </row>
    <row r="70" spans="1:22" s="65" customFormat="1" ht="33" customHeight="1">
      <c r="A70" s="35" t="s">
        <v>110</v>
      </c>
      <c r="B70" s="72" t="s">
        <v>111</v>
      </c>
      <c r="C70" s="36" t="s">
        <v>10</v>
      </c>
      <c r="D70" s="25">
        <f>SUM(E70:F70)</f>
        <v>21937.915</v>
      </c>
      <c r="E70" s="25">
        <v>21937.915</v>
      </c>
      <c r="F70" s="36"/>
      <c r="G70" s="10">
        <f>SUM(H70:I70)</f>
        <v>33687.6</v>
      </c>
      <c r="H70" s="10">
        <v>33687.6</v>
      </c>
      <c r="I70" s="36"/>
      <c r="J70" s="33">
        <f>SUM(K70:L70)</f>
        <v>36000</v>
      </c>
      <c r="K70" s="33">
        <v>36000</v>
      </c>
      <c r="L70" s="33"/>
      <c r="M70" s="26">
        <f aca="true" t="shared" si="16" ref="M70:O74">SUM(J70-G70)</f>
        <v>2312.4000000000015</v>
      </c>
      <c r="N70" s="26">
        <f t="shared" si="16"/>
        <v>2312.4000000000015</v>
      </c>
      <c r="O70" s="26">
        <f t="shared" si="16"/>
        <v>0</v>
      </c>
      <c r="P70" s="33">
        <f>SUM(Q70:R70)</f>
        <v>39000</v>
      </c>
      <c r="Q70" s="33">
        <v>39000</v>
      </c>
      <c r="R70" s="33"/>
      <c r="S70" s="33">
        <f>SUM(T70:U70)</f>
        <v>40000</v>
      </c>
      <c r="T70" s="33">
        <v>40000</v>
      </c>
      <c r="U70" s="33"/>
      <c r="V70" s="37" t="s">
        <v>655</v>
      </c>
    </row>
    <row r="71" spans="1:22" s="65" customFormat="1" ht="33" customHeight="1">
      <c r="A71" s="35">
        <v>1332</v>
      </c>
      <c r="B71" s="72" t="s">
        <v>603</v>
      </c>
      <c r="C71" s="36"/>
      <c r="D71" s="10">
        <f>SUM(E71:F71)</f>
        <v>4896.1</v>
      </c>
      <c r="E71" s="10">
        <v>4896.1</v>
      </c>
      <c r="F71" s="36"/>
      <c r="G71" s="10">
        <f>SUM(H71:I71)</f>
        <v>7399.9</v>
      </c>
      <c r="H71" s="10">
        <v>7399.9</v>
      </c>
      <c r="I71" s="36"/>
      <c r="J71" s="33">
        <f>SUM(K71:L71)</f>
        <v>10000</v>
      </c>
      <c r="K71" s="33">
        <v>10000</v>
      </c>
      <c r="L71" s="33"/>
      <c r="M71" s="26">
        <f t="shared" si="16"/>
        <v>2600.1000000000004</v>
      </c>
      <c r="N71" s="26">
        <f t="shared" si="16"/>
        <v>2600.1000000000004</v>
      </c>
      <c r="O71" s="26">
        <f t="shared" si="16"/>
        <v>0</v>
      </c>
      <c r="P71" s="33">
        <f>SUM(Q71:R71)</f>
        <v>13000</v>
      </c>
      <c r="Q71" s="33">
        <v>13000</v>
      </c>
      <c r="R71" s="33"/>
      <c r="S71" s="33">
        <f>SUM(T71:U71)</f>
        <v>14000</v>
      </c>
      <c r="T71" s="33">
        <v>14000</v>
      </c>
      <c r="U71" s="33"/>
      <c r="V71" s="37" t="s">
        <v>655</v>
      </c>
    </row>
    <row r="72" spans="1:22" s="65" customFormat="1" ht="50.25" customHeight="1">
      <c r="A72" s="35" t="s">
        <v>112</v>
      </c>
      <c r="B72" s="72" t="s">
        <v>113</v>
      </c>
      <c r="C72" s="36" t="s">
        <v>10</v>
      </c>
      <c r="D72" s="25">
        <f>SUM(E72:F72)</f>
        <v>1972.7942</v>
      </c>
      <c r="E72" s="25">
        <v>1972.7942</v>
      </c>
      <c r="F72" s="36"/>
      <c r="G72" s="10">
        <f>SUM(H72:I72)</f>
        <v>2100</v>
      </c>
      <c r="H72" s="10">
        <v>2100</v>
      </c>
      <c r="I72" s="36"/>
      <c r="J72" s="33">
        <f>SUM(K72:L72)</f>
        <v>2200</v>
      </c>
      <c r="K72" s="33">
        <v>2200</v>
      </c>
      <c r="L72" s="33"/>
      <c r="M72" s="26">
        <f t="shared" si="16"/>
        <v>100</v>
      </c>
      <c r="N72" s="26">
        <f t="shared" si="16"/>
        <v>100</v>
      </c>
      <c r="O72" s="26">
        <f t="shared" si="16"/>
        <v>0</v>
      </c>
      <c r="P72" s="33">
        <f>SUM(Q72:R72)</f>
        <v>2200</v>
      </c>
      <c r="Q72" s="33">
        <v>2200</v>
      </c>
      <c r="R72" s="33"/>
      <c r="S72" s="33">
        <f>SUM(T72:U72)</f>
        <v>2200</v>
      </c>
      <c r="T72" s="33">
        <v>2200</v>
      </c>
      <c r="U72" s="33"/>
      <c r="V72" s="37" t="s">
        <v>655</v>
      </c>
    </row>
    <row r="73" spans="1:22" s="65" customFormat="1" ht="18" customHeight="1">
      <c r="A73" s="35" t="s">
        <v>114</v>
      </c>
      <c r="B73" s="72" t="s">
        <v>115</v>
      </c>
      <c r="C73" s="36" t="s">
        <v>10</v>
      </c>
      <c r="D73" s="25">
        <f>SUM(E73:F73)</f>
        <v>3200.34</v>
      </c>
      <c r="E73" s="25">
        <v>3200.34</v>
      </c>
      <c r="F73" s="36"/>
      <c r="G73" s="10">
        <f>SUM(H73:I73)</f>
        <v>4331.9</v>
      </c>
      <c r="H73" s="10">
        <v>4331.9</v>
      </c>
      <c r="I73" s="36"/>
      <c r="J73" s="33">
        <f>SUM(K73:L73)</f>
        <v>4400</v>
      </c>
      <c r="K73" s="33">
        <v>4400</v>
      </c>
      <c r="L73" s="33"/>
      <c r="M73" s="26">
        <f t="shared" si="16"/>
        <v>68.10000000000036</v>
      </c>
      <c r="N73" s="26">
        <f t="shared" si="16"/>
        <v>68.10000000000036</v>
      </c>
      <c r="O73" s="26">
        <f t="shared" si="16"/>
        <v>0</v>
      </c>
      <c r="P73" s="33">
        <f>SUM(Q73:R73)</f>
        <v>4500</v>
      </c>
      <c r="Q73" s="33">
        <v>4500</v>
      </c>
      <c r="R73" s="33"/>
      <c r="S73" s="33">
        <f>SUM(T73:U73)</f>
        <v>4500</v>
      </c>
      <c r="T73" s="33">
        <v>4500</v>
      </c>
      <c r="U73" s="33"/>
      <c r="V73" s="37" t="s">
        <v>655</v>
      </c>
    </row>
    <row r="74" spans="1:22" s="65" customFormat="1" ht="60" customHeight="1">
      <c r="A74" s="49" t="s">
        <v>116</v>
      </c>
      <c r="B74" s="57" t="s">
        <v>117</v>
      </c>
      <c r="C74" s="42" t="s">
        <v>118</v>
      </c>
      <c r="D74" s="40">
        <f>SUM(E74:F74)</f>
        <v>7415.963</v>
      </c>
      <c r="E74" s="40">
        <f>SUM(E76)</f>
        <v>7415.963</v>
      </c>
      <c r="F74" s="42">
        <f>SUM(F76)</f>
        <v>0</v>
      </c>
      <c r="G74" s="40">
        <f>SUM(H74:I74)</f>
        <v>4454.4</v>
      </c>
      <c r="H74" s="40">
        <f>SUM(H76)</f>
        <v>4454.4</v>
      </c>
      <c r="I74" s="42">
        <f>SUM(I76)</f>
        <v>0</v>
      </c>
      <c r="J74" s="40">
        <f>SUM(K74:L74)</f>
        <v>4454.4</v>
      </c>
      <c r="K74" s="40">
        <f>SUM(K76)</f>
        <v>4454.4</v>
      </c>
      <c r="L74" s="42">
        <f>SUM(L76)</f>
        <v>0</v>
      </c>
      <c r="M74" s="26">
        <f t="shared" si="16"/>
        <v>0</v>
      </c>
      <c r="N74" s="26">
        <f t="shared" si="16"/>
        <v>0</v>
      </c>
      <c r="O74" s="26">
        <f t="shared" si="16"/>
        <v>0</v>
      </c>
      <c r="P74" s="40">
        <f>SUM(Q74:R74)</f>
        <v>4454.4</v>
      </c>
      <c r="Q74" s="40">
        <f>SUM(Q76)</f>
        <v>4454.4</v>
      </c>
      <c r="R74" s="42">
        <f>SUM(R76)</f>
        <v>0</v>
      </c>
      <c r="S74" s="40">
        <f>SUM(T74:U74)</f>
        <v>4454.4</v>
      </c>
      <c r="T74" s="40">
        <f>SUM(T76)</f>
        <v>4454.4</v>
      </c>
      <c r="U74" s="42">
        <f>SUM(U76)</f>
        <v>0</v>
      </c>
      <c r="V74" s="37"/>
    </row>
    <row r="75" spans="1:22" s="65" customFormat="1" ht="12.75" customHeight="1">
      <c r="A75" s="35"/>
      <c r="B75" s="72" t="s">
        <v>5</v>
      </c>
      <c r="C75" s="36"/>
      <c r="D75" s="36"/>
      <c r="E75" s="36"/>
      <c r="F75" s="36"/>
      <c r="G75" s="36"/>
      <c r="H75" s="36"/>
      <c r="I75" s="36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7"/>
    </row>
    <row r="76" spans="1:22" s="65" customFormat="1" ht="51" customHeight="1">
      <c r="A76" s="35" t="s">
        <v>119</v>
      </c>
      <c r="B76" s="72" t="s">
        <v>120</v>
      </c>
      <c r="C76" s="36"/>
      <c r="D76" s="25">
        <f>SUM(E76:F76)</f>
        <v>7415.963</v>
      </c>
      <c r="E76" s="25">
        <v>7415.963</v>
      </c>
      <c r="F76" s="36"/>
      <c r="G76" s="10">
        <f>SUM(H76:I76)</f>
        <v>4454.4</v>
      </c>
      <c r="H76" s="10">
        <v>4454.4</v>
      </c>
      <c r="I76" s="36"/>
      <c r="J76" s="33">
        <f>SUM(K76:L76)</f>
        <v>4454.4</v>
      </c>
      <c r="K76" s="76">
        <v>4454.4</v>
      </c>
      <c r="L76" s="33"/>
      <c r="M76" s="26">
        <f aca="true" t="shared" si="17" ref="M76:O77">SUM(J76-G76)</f>
        <v>0</v>
      </c>
      <c r="N76" s="26">
        <f t="shared" si="17"/>
        <v>0</v>
      </c>
      <c r="O76" s="26">
        <f t="shared" si="17"/>
        <v>0</v>
      </c>
      <c r="P76" s="33"/>
      <c r="Q76" s="33">
        <v>4454.4</v>
      </c>
      <c r="R76" s="33"/>
      <c r="S76" s="33"/>
      <c r="T76" s="33">
        <v>4454.4</v>
      </c>
      <c r="U76" s="33"/>
      <c r="V76" s="37"/>
    </row>
    <row r="77" spans="1:22" s="65" customFormat="1" ht="50.25" customHeight="1">
      <c r="A77" s="49" t="s">
        <v>121</v>
      </c>
      <c r="B77" s="57" t="s">
        <v>122</v>
      </c>
      <c r="C77" s="42" t="s">
        <v>123</v>
      </c>
      <c r="D77" s="40">
        <f>SUM(E77:F77)</f>
        <v>121032.868</v>
      </c>
      <c r="E77" s="40">
        <f>SUM(E79+E96)</f>
        <v>121032.868</v>
      </c>
      <c r="F77" s="42">
        <f>SUM(F79:F96)</f>
        <v>0</v>
      </c>
      <c r="G77" s="40">
        <f>SUM(H77:I77)</f>
        <v>162178.3</v>
      </c>
      <c r="H77" s="40">
        <f>SUM(H79+H96)</f>
        <v>162178.3</v>
      </c>
      <c r="I77" s="42">
        <f>SUM(I79:I96)</f>
        <v>0</v>
      </c>
      <c r="J77" s="40">
        <f>SUM(K77:L77)</f>
        <v>167200.7</v>
      </c>
      <c r="K77" s="40">
        <f>SUM(K79+K96)</f>
        <v>167200.7</v>
      </c>
      <c r="L77" s="42">
        <f>SUM(L79:L96)</f>
        <v>0</v>
      </c>
      <c r="M77" s="26">
        <f t="shared" si="17"/>
        <v>5022.400000000023</v>
      </c>
      <c r="N77" s="26">
        <f t="shared" si="17"/>
        <v>5022.400000000023</v>
      </c>
      <c r="O77" s="26">
        <f t="shared" si="17"/>
        <v>0</v>
      </c>
      <c r="P77" s="40">
        <f>SUM(Q77:R77)</f>
        <v>190500</v>
      </c>
      <c r="Q77" s="40">
        <f>SUM(Q79+Q96)</f>
        <v>190500</v>
      </c>
      <c r="R77" s="42">
        <f>SUM(R79:R96)</f>
        <v>0</v>
      </c>
      <c r="S77" s="40">
        <f>SUM(T77:U77)</f>
        <v>190500</v>
      </c>
      <c r="T77" s="40">
        <f>SUM(T79+T96)</f>
        <v>190500</v>
      </c>
      <c r="U77" s="42">
        <f>SUM(U79:U96)</f>
        <v>0</v>
      </c>
      <c r="V77" s="37"/>
    </row>
    <row r="78" spans="1:22" s="65" customFormat="1" ht="12.75" customHeight="1">
      <c r="A78" s="35"/>
      <c r="B78" s="72" t="s">
        <v>5</v>
      </c>
      <c r="C78" s="36"/>
      <c r="D78" s="25"/>
      <c r="E78" s="25"/>
      <c r="F78" s="36"/>
      <c r="G78" s="36"/>
      <c r="H78" s="36"/>
      <c r="I78" s="36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7"/>
    </row>
    <row r="79" spans="1:22" s="65" customFormat="1" ht="72" customHeight="1">
      <c r="A79" s="35" t="s">
        <v>124</v>
      </c>
      <c r="B79" s="72" t="s">
        <v>125</v>
      </c>
      <c r="C79" s="36" t="s">
        <v>10</v>
      </c>
      <c r="D79" s="25">
        <f>SUM(E79:F79)</f>
        <v>111996.214</v>
      </c>
      <c r="E79" s="25">
        <f>SUM(E81:E95)</f>
        <v>111996.214</v>
      </c>
      <c r="F79" s="36"/>
      <c r="G79" s="25">
        <f>SUM(H79:I79)</f>
        <v>158778.3</v>
      </c>
      <c r="H79" s="25">
        <f>SUM(H81:H95)</f>
        <v>158778.3</v>
      </c>
      <c r="I79" s="25">
        <f>SUM(I81:I95)</f>
        <v>0</v>
      </c>
      <c r="J79" s="25">
        <f>SUM(K79:L79)</f>
        <v>163800.7</v>
      </c>
      <c r="K79" s="25">
        <v>163800.7</v>
      </c>
      <c r="L79" s="25">
        <f>SUM(L81:L95)</f>
        <v>0</v>
      </c>
      <c r="M79" s="26">
        <f>SUM(J79-G79)</f>
        <v>5022.400000000023</v>
      </c>
      <c r="N79" s="26">
        <f>SUM(K79-H79)</f>
        <v>5022.400000000023</v>
      </c>
      <c r="O79" s="26">
        <f>SUM(L79-I79)</f>
        <v>0</v>
      </c>
      <c r="P79" s="25">
        <f>SUM(Q79:R79)</f>
        <v>186500</v>
      </c>
      <c r="Q79" s="25">
        <f>SUM(Q81:Q95)</f>
        <v>186500</v>
      </c>
      <c r="R79" s="33"/>
      <c r="S79" s="25">
        <f>SUM(T79:U79)</f>
        <v>186500</v>
      </c>
      <c r="T79" s="33">
        <v>186500</v>
      </c>
      <c r="U79" s="33"/>
      <c r="V79" s="37"/>
    </row>
    <row r="80" spans="1:22" s="65" customFormat="1" ht="18" customHeight="1">
      <c r="A80" s="35"/>
      <c r="B80" s="72" t="s">
        <v>5</v>
      </c>
      <c r="C80" s="36"/>
      <c r="D80" s="36"/>
      <c r="E80" s="36"/>
      <c r="F80" s="36"/>
      <c r="G80" s="36"/>
      <c r="H80" s="36"/>
      <c r="I80" s="36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7"/>
    </row>
    <row r="81" spans="1:22" s="65" customFormat="1" ht="57" customHeight="1">
      <c r="A81" s="35" t="s">
        <v>126</v>
      </c>
      <c r="B81" s="72" t="s">
        <v>127</v>
      </c>
      <c r="C81" s="36" t="s">
        <v>10</v>
      </c>
      <c r="D81" s="10">
        <f>SUM(E81:F81)</f>
        <v>0</v>
      </c>
      <c r="E81" s="10">
        <v>0</v>
      </c>
      <c r="F81" s="36"/>
      <c r="G81" s="10">
        <f>SUM(H81:I81)</f>
        <v>0</v>
      </c>
      <c r="H81" s="10">
        <f>SUM(I81:J81)</f>
        <v>0</v>
      </c>
      <c r="I81" s="36"/>
      <c r="J81" s="33"/>
      <c r="K81" s="33">
        <v>0</v>
      </c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7"/>
    </row>
    <row r="82" spans="1:22" s="65" customFormat="1" ht="73.5">
      <c r="A82" s="35" t="s">
        <v>128</v>
      </c>
      <c r="B82" s="72" t="s">
        <v>129</v>
      </c>
      <c r="C82" s="36" t="s">
        <v>10</v>
      </c>
      <c r="D82" s="10">
        <f aca="true" t="shared" si="18" ref="D82:D96">SUM(E82:F82)</f>
        <v>0</v>
      </c>
      <c r="E82" s="10">
        <v>0</v>
      </c>
      <c r="F82" s="36"/>
      <c r="G82" s="10">
        <f aca="true" t="shared" si="19" ref="G82:G96">SUM(H82:I82)</f>
        <v>0</v>
      </c>
      <c r="H82" s="10">
        <f aca="true" t="shared" si="20" ref="H82:H88">SUM(I82:J82)</f>
        <v>0</v>
      </c>
      <c r="I82" s="36"/>
      <c r="J82" s="33"/>
      <c r="K82" s="33">
        <v>0</v>
      </c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7"/>
    </row>
    <row r="83" spans="1:22" s="65" customFormat="1" ht="47.25" customHeight="1">
      <c r="A83" s="35" t="s">
        <v>130</v>
      </c>
      <c r="B83" s="72" t="s">
        <v>131</v>
      </c>
      <c r="C83" s="36" t="s">
        <v>10</v>
      </c>
      <c r="D83" s="10">
        <f t="shared" si="18"/>
        <v>35</v>
      </c>
      <c r="E83" s="10">
        <v>35</v>
      </c>
      <c r="F83" s="36"/>
      <c r="G83" s="10">
        <f t="shared" si="19"/>
        <v>0</v>
      </c>
      <c r="H83" s="10">
        <f t="shared" si="20"/>
        <v>0</v>
      </c>
      <c r="I83" s="36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7"/>
    </row>
    <row r="84" spans="1:22" s="65" customFormat="1" ht="57" customHeight="1">
      <c r="A84" s="35" t="s">
        <v>132</v>
      </c>
      <c r="B84" s="72" t="s">
        <v>133</v>
      </c>
      <c r="C84" s="36" t="s">
        <v>10</v>
      </c>
      <c r="D84" s="10">
        <f t="shared" si="18"/>
        <v>0</v>
      </c>
      <c r="E84" s="10">
        <v>0</v>
      </c>
      <c r="F84" s="36"/>
      <c r="G84" s="10">
        <f t="shared" si="19"/>
        <v>0</v>
      </c>
      <c r="H84" s="10">
        <f t="shared" si="20"/>
        <v>0</v>
      </c>
      <c r="I84" s="36"/>
      <c r="J84" s="33"/>
      <c r="K84" s="33">
        <v>0</v>
      </c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7"/>
    </row>
    <row r="85" spans="1:22" s="65" customFormat="1" ht="31.5" customHeight="1">
      <c r="A85" s="35" t="s">
        <v>134</v>
      </c>
      <c r="B85" s="72" t="s">
        <v>135</v>
      </c>
      <c r="C85" s="36" t="s">
        <v>10</v>
      </c>
      <c r="D85" s="25">
        <f t="shared" si="18"/>
        <v>4513.89</v>
      </c>
      <c r="E85" s="25">
        <v>4513.89</v>
      </c>
      <c r="F85" s="36"/>
      <c r="G85" s="10">
        <f t="shared" si="19"/>
        <v>2000</v>
      </c>
      <c r="H85" s="10">
        <v>2000</v>
      </c>
      <c r="I85" s="36"/>
      <c r="J85" s="33">
        <f>SUM(K85:L85)</f>
        <v>2000</v>
      </c>
      <c r="K85" s="33">
        <v>2000</v>
      </c>
      <c r="L85" s="33"/>
      <c r="M85" s="26">
        <f aca="true" t="shared" si="21" ref="M85:M90">SUM(J85-G85)</f>
        <v>0</v>
      </c>
      <c r="N85" s="26">
        <f aca="true" t="shared" si="22" ref="N85:N90">SUM(K85-H85)</f>
        <v>0</v>
      </c>
      <c r="O85" s="26">
        <f aca="true" t="shared" si="23" ref="O85:O90">SUM(L85-I85)</f>
        <v>0</v>
      </c>
      <c r="P85" s="33">
        <f>SUM(Q85:R85)</f>
        <v>2000</v>
      </c>
      <c r="Q85" s="33">
        <v>2000</v>
      </c>
      <c r="R85" s="33"/>
      <c r="S85" s="33">
        <f>SUM(T85:U85)</f>
        <v>2000</v>
      </c>
      <c r="T85" s="33">
        <v>2000</v>
      </c>
      <c r="U85" s="33"/>
      <c r="V85" s="37"/>
    </row>
    <row r="86" spans="1:22" s="65" customFormat="1" ht="39" customHeight="1">
      <c r="A86" s="35" t="s">
        <v>136</v>
      </c>
      <c r="B86" s="72" t="s">
        <v>137</v>
      </c>
      <c r="C86" s="36" t="s">
        <v>10</v>
      </c>
      <c r="D86" s="25">
        <f t="shared" si="18"/>
        <v>47956.544</v>
      </c>
      <c r="E86" s="25">
        <v>47956.544</v>
      </c>
      <c r="F86" s="36"/>
      <c r="G86" s="10">
        <f t="shared" si="19"/>
        <v>61977.6</v>
      </c>
      <c r="H86" s="10">
        <v>61977.6</v>
      </c>
      <c r="I86" s="36"/>
      <c r="J86" s="33">
        <f>SUM(K86:L86)</f>
        <v>67000</v>
      </c>
      <c r="K86" s="33">
        <v>67000</v>
      </c>
      <c r="L86" s="33"/>
      <c r="M86" s="26">
        <f t="shared" si="21"/>
        <v>5022.4000000000015</v>
      </c>
      <c r="N86" s="26">
        <f t="shared" si="22"/>
        <v>5022.4000000000015</v>
      </c>
      <c r="O86" s="26">
        <f t="shared" si="23"/>
        <v>0</v>
      </c>
      <c r="P86" s="33">
        <f aca="true" t="shared" si="24" ref="P86:P96">SUM(Q86:R86)</f>
        <v>71500</v>
      </c>
      <c r="Q86" s="33">
        <v>71500</v>
      </c>
      <c r="R86" s="33"/>
      <c r="S86" s="33">
        <f aca="true" t="shared" si="25" ref="S86:S96">SUM(T86:U86)</f>
        <v>71500</v>
      </c>
      <c r="T86" s="33">
        <v>71500</v>
      </c>
      <c r="U86" s="33"/>
      <c r="V86" s="37" t="s">
        <v>656</v>
      </c>
    </row>
    <row r="87" spans="1:22" s="65" customFormat="1" ht="80.25" customHeight="1">
      <c r="A87" s="35" t="s">
        <v>138</v>
      </c>
      <c r="B87" s="72" t="s">
        <v>139</v>
      </c>
      <c r="C87" s="36" t="s">
        <v>10</v>
      </c>
      <c r="D87" s="10">
        <f t="shared" si="18"/>
        <v>0</v>
      </c>
      <c r="E87" s="10">
        <v>0</v>
      </c>
      <c r="F87" s="36"/>
      <c r="G87" s="10">
        <f t="shared" si="19"/>
        <v>9568.2</v>
      </c>
      <c r="H87" s="10">
        <v>9568.2</v>
      </c>
      <c r="I87" s="36"/>
      <c r="J87" s="33">
        <f aca="true" t="shared" si="26" ref="J87:J96">SUM(K87:L87)</f>
        <v>9568.2</v>
      </c>
      <c r="K87" s="10">
        <v>9568.2</v>
      </c>
      <c r="L87" s="33"/>
      <c r="M87" s="26">
        <f t="shared" si="21"/>
        <v>0</v>
      </c>
      <c r="N87" s="26">
        <f t="shared" si="22"/>
        <v>0</v>
      </c>
      <c r="O87" s="26">
        <f t="shared" si="23"/>
        <v>0</v>
      </c>
      <c r="P87" s="33">
        <f t="shared" si="24"/>
        <v>0</v>
      </c>
      <c r="Q87" s="33">
        <v>0</v>
      </c>
      <c r="R87" s="33"/>
      <c r="S87" s="33">
        <f t="shared" si="25"/>
        <v>0</v>
      </c>
      <c r="T87" s="33">
        <v>0</v>
      </c>
      <c r="U87" s="33"/>
      <c r="V87" s="37"/>
    </row>
    <row r="88" spans="1:22" s="65" customFormat="1" ht="48.75" customHeight="1">
      <c r="A88" s="35" t="s">
        <v>140</v>
      </c>
      <c r="B88" s="72" t="s">
        <v>141</v>
      </c>
      <c r="C88" s="36" t="s">
        <v>10</v>
      </c>
      <c r="D88" s="10">
        <f t="shared" si="18"/>
        <v>0</v>
      </c>
      <c r="E88" s="10">
        <v>0</v>
      </c>
      <c r="F88" s="36"/>
      <c r="G88" s="10">
        <f t="shared" si="19"/>
        <v>0</v>
      </c>
      <c r="H88" s="10">
        <f t="shared" si="20"/>
        <v>0</v>
      </c>
      <c r="I88" s="36"/>
      <c r="J88" s="33">
        <f t="shared" si="26"/>
        <v>0</v>
      </c>
      <c r="K88" s="33">
        <v>0</v>
      </c>
      <c r="L88" s="33"/>
      <c r="M88" s="26">
        <f t="shared" si="21"/>
        <v>0</v>
      </c>
      <c r="N88" s="26">
        <f t="shared" si="22"/>
        <v>0</v>
      </c>
      <c r="O88" s="26">
        <f t="shared" si="23"/>
        <v>0</v>
      </c>
      <c r="P88" s="33">
        <f t="shared" si="24"/>
        <v>0</v>
      </c>
      <c r="Q88" s="33">
        <v>0</v>
      </c>
      <c r="R88" s="33"/>
      <c r="S88" s="33">
        <f t="shared" si="25"/>
        <v>0</v>
      </c>
      <c r="T88" s="33">
        <v>0</v>
      </c>
      <c r="U88" s="33"/>
      <c r="V88" s="37"/>
    </row>
    <row r="89" spans="1:22" s="65" customFormat="1" ht="30" customHeight="1">
      <c r="A89" s="35" t="s">
        <v>142</v>
      </c>
      <c r="B89" s="72" t="s">
        <v>143</v>
      </c>
      <c r="C89" s="36" t="s">
        <v>10</v>
      </c>
      <c r="D89" s="25">
        <f t="shared" si="18"/>
        <v>26568.23</v>
      </c>
      <c r="E89" s="25">
        <v>26568.23</v>
      </c>
      <c r="F89" s="36"/>
      <c r="G89" s="10">
        <f t="shared" si="19"/>
        <v>35340</v>
      </c>
      <c r="H89" s="10">
        <v>35340</v>
      </c>
      <c r="I89" s="36"/>
      <c r="J89" s="33">
        <f t="shared" si="26"/>
        <v>35340</v>
      </c>
      <c r="K89" s="33">
        <v>35340</v>
      </c>
      <c r="L89" s="33"/>
      <c r="M89" s="26">
        <f t="shared" si="21"/>
        <v>0</v>
      </c>
      <c r="N89" s="26">
        <f t="shared" si="22"/>
        <v>0</v>
      </c>
      <c r="O89" s="26">
        <f t="shared" si="23"/>
        <v>0</v>
      </c>
      <c r="P89" s="33">
        <f t="shared" si="24"/>
        <v>63000</v>
      </c>
      <c r="Q89" s="33">
        <v>63000</v>
      </c>
      <c r="R89" s="33"/>
      <c r="S89" s="33">
        <f t="shared" si="25"/>
        <v>63000</v>
      </c>
      <c r="T89" s="33">
        <v>63000</v>
      </c>
      <c r="U89" s="33"/>
      <c r="V89" s="37"/>
    </row>
    <row r="90" spans="1:22" s="65" customFormat="1" ht="48.75" customHeight="1">
      <c r="A90" s="35" t="s">
        <v>144</v>
      </c>
      <c r="B90" s="72" t="s">
        <v>145</v>
      </c>
      <c r="C90" s="36" t="s">
        <v>10</v>
      </c>
      <c r="D90" s="25">
        <f t="shared" si="18"/>
        <v>32922.55</v>
      </c>
      <c r="E90" s="25">
        <v>32922.55</v>
      </c>
      <c r="F90" s="36"/>
      <c r="G90" s="10">
        <f t="shared" si="19"/>
        <v>49892.5</v>
      </c>
      <c r="H90" s="10">
        <v>49892.5</v>
      </c>
      <c r="I90" s="36"/>
      <c r="J90" s="33">
        <f t="shared" si="26"/>
        <v>49892.5</v>
      </c>
      <c r="K90" s="33">
        <v>49892.5</v>
      </c>
      <c r="L90" s="33"/>
      <c r="M90" s="26">
        <f t="shared" si="21"/>
        <v>0</v>
      </c>
      <c r="N90" s="26">
        <f t="shared" si="22"/>
        <v>0</v>
      </c>
      <c r="O90" s="26">
        <f t="shared" si="23"/>
        <v>0</v>
      </c>
      <c r="P90" s="33">
        <f t="shared" si="24"/>
        <v>50000</v>
      </c>
      <c r="Q90" s="33">
        <v>50000</v>
      </c>
      <c r="R90" s="33"/>
      <c r="S90" s="33">
        <f t="shared" si="25"/>
        <v>50000</v>
      </c>
      <c r="T90" s="33">
        <v>50000</v>
      </c>
      <c r="U90" s="33"/>
      <c r="V90" s="37"/>
    </row>
    <row r="91" spans="1:22" s="65" customFormat="1" ht="48.75" customHeight="1">
      <c r="A91" s="35" t="s">
        <v>146</v>
      </c>
      <c r="B91" s="72" t="s">
        <v>147</v>
      </c>
      <c r="C91" s="36" t="s">
        <v>10</v>
      </c>
      <c r="D91" s="10">
        <f t="shared" si="18"/>
        <v>0</v>
      </c>
      <c r="E91" s="10">
        <v>0</v>
      </c>
      <c r="F91" s="36"/>
      <c r="G91" s="10">
        <f t="shared" si="19"/>
        <v>0</v>
      </c>
      <c r="H91" s="10"/>
      <c r="I91" s="36"/>
      <c r="J91" s="33">
        <f t="shared" si="26"/>
        <v>0</v>
      </c>
      <c r="K91" s="33"/>
      <c r="L91" s="33"/>
      <c r="M91" s="33"/>
      <c r="N91" s="33"/>
      <c r="O91" s="33"/>
      <c r="P91" s="33">
        <f t="shared" si="24"/>
        <v>0</v>
      </c>
      <c r="Q91" s="33"/>
      <c r="R91" s="33"/>
      <c r="S91" s="33">
        <f t="shared" si="25"/>
        <v>0</v>
      </c>
      <c r="T91" s="33">
        <v>0</v>
      </c>
      <c r="U91" s="33"/>
      <c r="V91" s="37"/>
    </row>
    <row r="92" spans="1:22" s="65" customFormat="1" ht="80.25" customHeight="1">
      <c r="A92" s="35" t="s">
        <v>148</v>
      </c>
      <c r="B92" s="72" t="s">
        <v>149</v>
      </c>
      <c r="C92" s="36" t="s">
        <v>10</v>
      </c>
      <c r="D92" s="10">
        <f t="shared" si="18"/>
        <v>0</v>
      </c>
      <c r="E92" s="10">
        <v>0</v>
      </c>
      <c r="F92" s="36"/>
      <c r="G92" s="10">
        <f t="shared" si="19"/>
        <v>0</v>
      </c>
      <c r="H92" s="10"/>
      <c r="I92" s="36"/>
      <c r="J92" s="33">
        <f t="shared" si="26"/>
        <v>0</v>
      </c>
      <c r="K92" s="33"/>
      <c r="L92" s="33"/>
      <c r="M92" s="33"/>
      <c r="N92" s="33"/>
      <c r="O92" s="33"/>
      <c r="P92" s="33">
        <f t="shared" si="24"/>
        <v>0</v>
      </c>
      <c r="Q92" s="33"/>
      <c r="R92" s="33"/>
      <c r="S92" s="33">
        <f t="shared" si="25"/>
        <v>0</v>
      </c>
      <c r="T92" s="33">
        <v>0</v>
      </c>
      <c r="U92" s="33"/>
      <c r="V92" s="37"/>
    </row>
    <row r="93" spans="1:22" s="65" customFormat="1" ht="28.5" customHeight="1">
      <c r="A93" s="35" t="s">
        <v>150</v>
      </c>
      <c r="B93" s="72" t="s">
        <v>151</v>
      </c>
      <c r="C93" s="36" t="s">
        <v>10</v>
      </c>
      <c r="D93" s="10">
        <f t="shared" si="18"/>
        <v>0</v>
      </c>
      <c r="E93" s="10">
        <v>0</v>
      </c>
      <c r="F93" s="36"/>
      <c r="G93" s="10">
        <f t="shared" si="19"/>
        <v>0</v>
      </c>
      <c r="H93" s="10"/>
      <c r="I93" s="36"/>
      <c r="J93" s="33">
        <f t="shared" si="26"/>
        <v>0</v>
      </c>
      <c r="K93" s="33"/>
      <c r="L93" s="33"/>
      <c r="M93" s="33"/>
      <c r="N93" s="33"/>
      <c r="O93" s="33"/>
      <c r="P93" s="33">
        <f t="shared" si="24"/>
        <v>0</v>
      </c>
      <c r="Q93" s="33"/>
      <c r="R93" s="33"/>
      <c r="S93" s="33">
        <f t="shared" si="25"/>
        <v>0</v>
      </c>
      <c r="T93" s="33">
        <v>0</v>
      </c>
      <c r="U93" s="33"/>
      <c r="V93" s="37"/>
    </row>
    <row r="94" spans="1:22" s="65" customFormat="1" ht="24" customHeight="1">
      <c r="A94" s="35" t="s">
        <v>152</v>
      </c>
      <c r="B94" s="72" t="s">
        <v>153</v>
      </c>
      <c r="C94" s="36" t="s">
        <v>10</v>
      </c>
      <c r="D94" s="10">
        <f t="shared" si="18"/>
        <v>0</v>
      </c>
      <c r="E94" s="10">
        <v>0</v>
      </c>
      <c r="F94" s="36"/>
      <c r="G94" s="10">
        <f t="shared" si="19"/>
        <v>0</v>
      </c>
      <c r="H94" s="10"/>
      <c r="I94" s="36"/>
      <c r="J94" s="33">
        <f t="shared" si="26"/>
        <v>0</v>
      </c>
      <c r="K94" s="33"/>
      <c r="L94" s="33"/>
      <c r="M94" s="33"/>
      <c r="N94" s="33"/>
      <c r="O94" s="33"/>
      <c r="P94" s="33">
        <f t="shared" si="24"/>
        <v>0</v>
      </c>
      <c r="Q94" s="33"/>
      <c r="R94" s="33"/>
      <c r="S94" s="33">
        <f t="shared" si="25"/>
        <v>0</v>
      </c>
      <c r="T94" s="33">
        <v>0</v>
      </c>
      <c r="U94" s="33"/>
      <c r="V94" s="37"/>
    </row>
    <row r="95" spans="1:22" s="65" customFormat="1" ht="24" customHeight="1">
      <c r="A95" s="35" t="s">
        <v>154</v>
      </c>
      <c r="B95" s="72" t="s">
        <v>155</v>
      </c>
      <c r="C95" s="36" t="s">
        <v>10</v>
      </c>
      <c r="D95" s="10">
        <f t="shared" si="18"/>
        <v>0</v>
      </c>
      <c r="E95" s="10">
        <v>0</v>
      </c>
      <c r="F95" s="36"/>
      <c r="G95" s="10">
        <f t="shared" si="19"/>
        <v>0</v>
      </c>
      <c r="H95" s="10"/>
      <c r="I95" s="36"/>
      <c r="J95" s="33">
        <f t="shared" si="26"/>
        <v>0</v>
      </c>
      <c r="K95" s="33"/>
      <c r="L95" s="33"/>
      <c r="M95" s="33"/>
      <c r="N95" s="33"/>
      <c r="O95" s="33"/>
      <c r="P95" s="33">
        <f t="shared" si="24"/>
        <v>0</v>
      </c>
      <c r="Q95" s="33"/>
      <c r="R95" s="33"/>
      <c r="S95" s="33">
        <f t="shared" si="25"/>
        <v>0</v>
      </c>
      <c r="T95" s="33">
        <v>0</v>
      </c>
      <c r="U95" s="33"/>
      <c r="V95" s="37"/>
    </row>
    <row r="96" spans="1:22" s="65" customFormat="1" ht="36.75" customHeight="1">
      <c r="A96" s="35" t="s">
        <v>156</v>
      </c>
      <c r="B96" s="72" t="s">
        <v>157</v>
      </c>
      <c r="C96" s="36" t="s">
        <v>10</v>
      </c>
      <c r="D96" s="25">
        <f t="shared" si="18"/>
        <v>9036.654</v>
      </c>
      <c r="E96" s="25">
        <v>9036.654</v>
      </c>
      <c r="F96" s="36"/>
      <c r="G96" s="10">
        <f t="shared" si="19"/>
        <v>3400</v>
      </c>
      <c r="H96" s="10">
        <v>3400</v>
      </c>
      <c r="I96" s="36"/>
      <c r="J96" s="33">
        <f t="shared" si="26"/>
        <v>3400</v>
      </c>
      <c r="K96" s="33">
        <v>3400</v>
      </c>
      <c r="L96" s="33"/>
      <c r="M96" s="33"/>
      <c r="N96" s="33"/>
      <c r="O96" s="33"/>
      <c r="P96" s="33">
        <f t="shared" si="24"/>
        <v>4000</v>
      </c>
      <c r="Q96" s="33">
        <v>4000</v>
      </c>
      <c r="R96" s="33"/>
      <c r="S96" s="33">
        <f t="shared" si="25"/>
        <v>4000</v>
      </c>
      <c r="T96" s="33">
        <v>4000</v>
      </c>
      <c r="U96" s="33"/>
      <c r="V96" s="37"/>
    </row>
    <row r="97" spans="1:22" s="65" customFormat="1" ht="50.25" customHeight="1">
      <c r="A97" s="49" t="s">
        <v>158</v>
      </c>
      <c r="B97" s="57" t="s">
        <v>187</v>
      </c>
      <c r="C97" s="42" t="s">
        <v>160</v>
      </c>
      <c r="D97" s="41">
        <f>SUM(E97:F97)</f>
        <v>260</v>
      </c>
      <c r="E97" s="41">
        <f>SUM(E99:E100)</f>
        <v>260</v>
      </c>
      <c r="F97" s="42">
        <f>SUM(F99:F100)</f>
        <v>0</v>
      </c>
      <c r="G97" s="41">
        <f>SUM(H97:I97)</f>
        <v>665.9</v>
      </c>
      <c r="H97" s="41">
        <f>SUM(H99:H100)</f>
        <v>665.9</v>
      </c>
      <c r="I97" s="42">
        <v>0</v>
      </c>
      <c r="J97" s="41">
        <f>SUM(K97:L97)</f>
        <v>474.1</v>
      </c>
      <c r="K97" s="41">
        <f>SUM(K99:K100)</f>
        <v>474.1</v>
      </c>
      <c r="L97" s="42">
        <f>SUM(L99:L100)</f>
        <v>0</v>
      </c>
      <c r="M97" s="26">
        <f>SUM(J97-G97)</f>
        <v>-191.79999999999995</v>
      </c>
      <c r="N97" s="26">
        <f>SUM(K97-H97)</f>
        <v>-191.79999999999995</v>
      </c>
      <c r="O97" s="26">
        <f>SUM(L97-I97)</f>
        <v>0</v>
      </c>
      <c r="P97" s="41">
        <f>SUM(Q97:R97)</f>
        <v>474.1</v>
      </c>
      <c r="Q97" s="41">
        <f>SUM(Q99:Q100)</f>
        <v>474.1</v>
      </c>
      <c r="R97" s="42">
        <f>SUM(R99:R100)</f>
        <v>0</v>
      </c>
      <c r="S97" s="41">
        <f>SUM(T97:U97)</f>
        <v>474.1</v>
      </c>
      <c r="T97" s="41">
        <f>SUM(T99:T100)</f>
        <v>474.1</v>
      </c>
      <c r="U97" s="42">
        <f>SUM(U99:U100)</f>
        <v>0</v>
      </c>
      <c r="V97" s="37"/>
    </row>
    <row r="98" spans="1:22" s="65" customFormat="1" ht="19.5" customHeight="1">
      <c r="A98" s="35"/>
      <c r="B98" s="72" t="s">
        <v>5</v>
      </c>
      <c r="C98" s="36"/>
      <c r="D98" s="36"/>
      <c r="E98" s="36"/>
      <c r="F98" s="36"/>
      <c r="G98" s="36"/>
      <c r="H98" s="36"/>
      <c r="I98" s="36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7"/>
    </row>
    <row r="99" spans="1:22" s="65" customFormat="1" ht="45.75" customHeight="1">
      <c r="A99" s="35" t="s">
        <v>161</v>
      </c>
      <c r="B99" s="72" t="s">
        <v>162</v>
      </c>
      <c r="C99" s="36" t="s">
        <v>10</v>
      </c>
      <c r="D99" s="10">
        <v>260000</v>
      </c>
      <c r="E99" s="10">
        <v>260</v>
      </c>
      <c r="F99" s="36"/>
      <c r="G99" s="10">
        <f>SUM(H99:I99)</f>
        <v>665.9</v>
      </c>
      <c r="H99" s="10">
        <v>665.9</v>
      </c>
      <c r="I99" s="36"/>
      <c r="J99" s="33">
        <f>SUM(K99:L99)</f>
        <v>474.1</v>
      </c>
      <c r="K99" s="33">
        <v>474.1</v>
      </c>
      <c r="L99" s="33"/>
      <c r="M99" s="26">
        <f>SUM(J99-G99)</f>
        <v>-191.79999999999995</v>
      </c>
      <c r="N99" s="26">
        <f>SUM(K99-H99)</f>
        <v>-191.79999999999995</v>
      </c>
      <c r="O99" s="26">
        <f>SUM(L99-I99)</f>
        <v>0</v>
      </c>
      <c r="P99" s="33">
        <f>SUM(Q99:R99)</f>
        <v>474.1</v>
      </c>
      <c r="Q99" s="33">
        <v>474.1</v>
      </c>
      <c r="R99" s="33"/>
      <c r="S99" s="33"/>
      <c r="T99" s="33">
        <v>474.1</v>
      </c>
      <c r="U99" s="33"/>
      <c r="V99" s="37" t="s">
        <v>661</v>
      </c>
    </row>
    <row r="100" spans="1:22" s="65" customFormat="1" ht="38.25" customHeight="1">
      <c r="A100" s="35" t="s">
        <v>163</v>
      </c>
      <c r="B100" s="72" t="s">
        <v>164</v>
      </c>
      <c r="C100" s="36" t="s">
        <v>10</v>
      </c>
      <c r="D100" s="10">
        <v>0</v>
      </c>
      <c r="E100" s="10">
        <v>0</v>
      </c>
      <c r="F100" s="36"/>
      <c r="G100" s="36"/>
      <c r="H100" s="36"/>
      <c r="I100" s="36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7"/>
    </row>
    <row r="101" spans="1:22" s="65" customFormat="1" ht="50.25" customHeight="1">
      <c r="A101" s="49" t="s">
        <v>165</v>
      </c>
      <c r="B101" s="57" t="s">
        <v>166</v>
      </c>
      <c r="C101" s="42" t="s">
        <v>167</v>
      </c>
      <c r="D101" s="42">
        <f>SUM(E101:F101)</f>
        <v>0</v>
      </c>
      <c r="E101" s="41">
        <f>SUM(E103)</f>
        <v>0</v>
      </c>
      <c r="F101" s="42">
        <f>SUM(F103,F103)</f>
        <v>0</v>
      </c>
      <c r="G101" s="42">
        <f>SUM(H101:I101)</f>
        <v>0</v>
      </c>
      <c r="H101" s="41">
        <f>SUM(H103)</f>
        <v>0</v>
      </c>
      <c r="I101" s="42">
        <f>SUM(I103,I103)</f>
        <v>0</v>
      </c>
      <c r="J101" s="42">
        <f>SUM(K101:L101)</f>
        <v>0</v>
      </c>
      <c r="K101" s="41">
        <f>SUM(K103)</f>
        <v>0</v>
      </c>
      <c r="L101" s="42">
        <f>SUM(L103,L103)</f>
        <v>0</v>
      </c>
      <c r="M101" s="26">
        <f>SUM(J101-G101)</f>
        <v>0</v>
      </c>
      <c r="N101" s="26">
        <f>SUM(K101-H101)</f>
        <v>0</v>
      </c>
      <c r="O101" s="26">
        <f>SUM(L101-I101)</f>
        <v>0</v>
      </c>
      <c r="P101" s="42">
        <f>SUM(Q101:R101)</f>
        <v>0</v>
      </c>
      <c r="Q101" s="41">
        <f>SUM(Q103)</f>
        <v>0</v>
      </c>
      <c r="R101" s="42">
        <f>SUM(R103,R103)</f>
        <v>0</v>
      </c>
      <c r="S101" s="42">
        <f>SUM(T101:U101)</f>
        <v>0</v>
      </c>
      <c r="T101" s="41">
        <f>SUM(T103)</f>
        <v>0</v>
      </c>
      <c r="U101" s="42">
        <f>SUM(U103,U103)</f>
        <v>0</v>
      </c>
      <c r="V101" s="37"/>
    </row>
    <row r="102" spans="1:22" s="65" customFormat="1" ht="20.25" customHeight="1">
      <c r="A102" s="35"/>
      <c r="B102" s="72" t="s">
        <v>5</v>
      </c>
      <c r="C102" s="36"/>
      <c r="D102" s="36"/>
      <c r="E102" s="36"/>
      <c r="F102" s="36"/>
      <c r="G102" s="36"/>
      <c r="H102" s="36"/>
      <c r="I102" s="36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7"/>
    </row>
    <row r="103" spans="1:22" s="65" customFormat="1" ht="73.5">
      <c r="A103" s="35" t="s">
        <v>168</v>
      </c>
      <c r="B103" s="72" t="s">
        <v>169</v>
      </c>
      <c r="C103" s="36" t="s">
        <v>10</v>
      </c>
      <c r="D103" s="36"/>
      <c r="E103" s="10">
        <v>0</v>
      </c>
      <c r="F103" s="36"/>
      <c r="G103" s="36"/>
      <c r="H103" s="36"/>
      <c r="I103" s="36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7"/>
    </row>
    <row r="104" spans="1:22" s="65" customFormat="1" ht="42.75" customHeight="1">
      <c r="A104" s="49" t="s">
        <v>170</v>
      </c>
      <c r="B104" s="57" t="s">
        <v>171</v>
      </c>
      <c r="C104" s="42" t="s">
        <v>172</v>
      </c>
      <c r="D104" s="40">
        <f>SUM(F104)</f>
        <v>18800.521</v>
      </c>
      <c r="E104" s="40">
        <f>SUM(E106)</f>
        <v>0</v>
      </c>
      <c r="F104" s="40">
        <f>SUM(F106)</f>
        <v>18800.521</v>
      </c>
      <c r="G104" s="40">
        <f>SUM(I104)</f>
        <v>0</v>
      </c>
      <c r="H104" s="40">
        <f>SUM(H106)</f>
        <v>0</v>
      </c>
      <c r="I104" s="40">
        <f>SUM(I106)</f>
        <v>0</v>
      </c>
      <c r="J104" s="40">
        <f>SUM(L104)</f>
        <v>0</v>
      </c>
      <c r="K104" s="40">
        <f>SUM(K106)</f>
        <v>0</v>
      </c>
      <c r="L104" s="40">
        <f>SUM(L106)</f>
        <v>0</v>
      </c>
      <c r="M104" s="26"/>
      <c r="N104" s="26"/>
      <c r="O104" s="26"/>
      <c r="P104" s="40">
        <f>SUM(R104)</f>
        <v>0</v>
      </c>
      <c r="Q104" s="40">
        <f>SUM(Q106)</f>
        <v>0</v>
      </c>
      <c r="R104" s="40">
        <f>SUM(R106)</f>
        <v>0</v>
      </c>
      <c r="S104" s="40">
        <f>SUM(U104)</f>
        <v>0</v>
      </c>
      <c r="T104" s="40">
        <f>SUM(T106)</f>
        <v>0</v>
      </c>
      <c r="U104" s="40">
        <f>SUM(U106)</f>
        <v>0</v>
      </c>
      <c r="V104" s="37"/>
    </row>
    <row r="105" spans="1:22" s="65" customFormat="1" ht="20.25" customHeight="1">
      <c r="A105" s="35"/>
      <c r="B105" s="72" t="s">
        <v>5</v>
      </c>
      <c r="C105" s="36"/>
      <c r="D105" s="36"/>
      <c r="E105" s="36"/>
      <c r="F105" s="36"/>
      <c r="G105" s="36"/>
      <c r="H105" s="36"/>
      <c r="I105" s="36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7"/>
    </row>
    <row r="106" spans="1:22" s="65" customFormat="1" ht="78.75" customHeight="1">
      <c r="A106" s="35" t="s">
        <v>173</v>
      </c>
      <c r="B106" s="72" t="s">
        <v>174</v>
      </c>
      <c r="C106" s="36"/>
      <c r="D106" s="25">
        <f>SUM(E106:F106)</f>
        <v>18800.521</v>
      </c>
      <c r="E106" s="25"/>
      <c r="F106" s="25">
        <v>18800.521</v>
      </c>
      <c r="G106" s="25">
        <f>SUM(H106:I106)</f>
        <v>0</v>
      </c>
      <c r="H106" s="36"/>
      <c r="I106" s="36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7"/>
    </row>
    <row r="107" spans="1:22" s="65" customFormat="1" ht="42" customHeight="1">
      <c r="A107" s="49" t="s">
        <v>175</v>
      </c>
      <c r="B107" s="57" t="s">
        <v>176</v>
      </c>
      <c r="C107" s="42" t="s">
        <v>177</v>
      </c>
      <c r="D107" s="41">
        <f>SUM(E107)</f>
        <v>5274.6</v>
      </c>
      <c r="E107" s="41">
        <f>SUM(E109:E111)</f>
        <v>5274.6</v>
      </c>
      <c r="F107" s="41">
        <f>SUM(F109:F111)</f>
        <v>280553.3</v>
      </c>
      <c r="G107" s="41">
        <f>SUM(H107)</f>
        <v>1620</v>
      </c>
      <c r="H107" s="41">
        <f>SUM(H109:H111)</f>
        <v>1620</v>
      </c>
      <c r="I107" s="41">
        <f>SUM(I109:I111)</f>
        <v>385000</v>
      </c>
      <c r="J107" s="41">
        <f>SUM(K107)</f>
        <v>1700</v>
      </c>
      <c r="K107" s="41">
        <f>SUM(K109:K111)</f>
        <v>1700</v>
      </c>
      <c r="L107" s="41">
        <f>SUM(L109:L111)</f>
        <v>430000</v>
      </c>
      <c r="M107" s="26">
        <f>SUM(J107-G107)</f>
        <v>80</v>
      </c>
      <c r="N107" s="26">
        <f>SUM(K107-H107)</f>
        <v>80</v>
      </c>
      <c r="O107" s="26">
        <f>SUM(L107-I107)</f>
        <v>45000</v>
      </c>
      <c r="P107" s="41">
        <f>SUM(Q107)</f>
        <v>1700</v>
      </c>
      <c r="Q107" s="41">
        <f>SUM(Q109:Q111)</f>
        <v>1700</v>
      </c>
      <c r="R107" s="41">
        <f>SUM(R109:R111)</f>
        <v>440000</v>
      </c>
      <c r="S107" s="41">
        <f>SUM(T107)</f>
        <v>1700</v>
      </c>
      <c r="T107" s="41">
        <f>SUM(T109:T111)</f>
        <v>1700</v>
      </c>
      <c r="U107" s="41">
        <f>SUM(U109:U111)</f>
        <v>460000</v>
      </c>
      <c r="V107" s="37"/>
    </row>
    <row r="108" spans="1:22" s="65" customFormat="1" ht="12.75" customHeight="1">
      <c r="A108" s="35"/>
      <c r="B108" s="72" t="s">
        <v>5</v>
      </c>
      <c r="C108" s="36"/>
      <c r="D108" s="36"/>
      <c r="E108" s="36"/>
      <c r="F108" s="36"/>
      <c r="G108" s="36"/>
      <c r="H108" s="36"/>
      <c r="I108" s="36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7"/>
    </row>
    <row r="109" spans="1:22" s="65" customFormat="1" ht="26.25" customHeight="1">
      <c r="A109" s="35" t="s">
        <v>178</v>
      </c>
      <c r="B109" s="72" t="s">
        <v>179</v>
      </c>
      <c r="C109" s="36" t="s">
        <v>10</v>
      </c>
      <c r="D109" s="36"/>
      <c r="E109" s="36"/>
      <c r="F109" s="36"/>
      <c r="G109" s="36"/>
      <c r="H109" s="36"/>
      <c r="I109" s="36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7"/>
    </row>
    <row r="110" spans="1:22" s="65" customFormat="1" ht="36.75" customHeight="1">
      <c r="A110" s="35" t="s">
        <v>180</v>
      </c>
      <c r="B110" s="72" t="s">
        <v>181</v>
      </c>
      <c r="C110" s="36" t="s">
        <v>10</v>
      </c>
      <c r="D110" s="10">
        <f>SUM(E110:F110)</f>
        <v>280553.3</v>
      </c>
      <c r="E110" s="36"/>
      <c r="F110" s="10">
        <v>280553.3</v>
      </c>
      <c r="G110" s="10">
        <f>SUM(H110:I110)</f>
        <v>385000</v>
      </c>
      <c r="H110" s="36"/>
      <c r="I110" s="10">
        <v>385000</v>
      </c>
      <c r="J110" s="10">
        <f>SUM(K110:L110)</f>
        <v>430000</v>
      </c>
      <c r="K110" s="33"/>
      <c r="L110" s="33">
        <v>430000</v>
      </c>
      <c r="M110" s="26">
        <f aca="true" t="shared" si="27" ref="M110:O111">SUM(J110-G110)</f>
        <v>45000</v>
      </c>
      <c r="N110" s="26">
        <f t="shared" si="27"/>
        <v>0</v>
      </c>
      <c r="O110" s="26">
        <f t="shared" si="27"/>
        <v>45000</v>
      </c>
      <c r="P110" s="33">
        <f>SUM(Q110:R110)</f>
        <v>440000</v>
      </c>
      <c r="Q110" s="33"/>
      <c r="R110" s="73">
        <v>440000</v>
      </c>
      <c r="S110" s="33">
        <f>SUM(T110:U110)</f>
        <v>460000</v>
      </c>
      <c r="T110" s="33"/>
      <c r="U110" s="33">
        <v>460000</v>
      </c>
      <c r="V110" s="37" t="s">
        <v>657</v>
      </c>
    </row>
    <row r="111" spans="1:22" s="65" customFormat="1" ht="39.75" customHeight="1" thickBot="1">
      <c r="A111" s="77" t="s">
        <v>182</v>
      </c>
      <c r="B111" s="78" t="s">
        <v>183</v>
      </c>
      <c r="C111" s="79" t="s">
        <v>10</v>
      </c>
      <c r="D111" s="79"/>
      <c r="E111" s="80">
        <v>5274.6</v>
      </c>
      <c r="F111" s="79"/>
      <c r="G111" s="79"/>
      <c r="H111" s="80">
        <v>1620</v>
      </c>
      <c r="I111" s="79"/>
      <c r="J111" s="81">
        <f>SUM(K111:L111)</f>
        <v>1700</v>
      </c>
      <c r="K111" s="81">
        <v>1700</v>
      </c>
      <c r="L111" s="81"/>
      <c r="M111" s="26">
        <f t="shared" si="27"/>
        <v>1700</v>
      </c>
      <c r="N111" s="26">
        <f t="shared" si="27"/>
        <v>80</v>
      </c>
      <c r="O111" s="26">
        <f t="shared" si="27"/>
        <v>0</v>
      </c>
      <c r="P111" s="81">
        <f>SUM(Q111:R111)</f>
        <v>1700</v>
      </c>
      <c r="Q111" s="81">
        <v>1700</v>
      </c>
      <c r="R111" s="81"/>
      <c r="S111" s="33">
        <f>SUM(T111:U111)</f>
        <v>1700</v>
      </c>
      <c r="T111" s="81">
        <v>1700</v>
      </c>
      <c r="U111" s="81"/>
      <c r="V111" s="37" t="s">
        <v>658</v>
      </c>
    </row>
    <row r="112" spans="1:21" ht="10.5">
      <c r="A112" s="18"/>
      <c r="B112" s="53"/>
      <c r="C112" s="18"/>
      <c r="D112" s="18"/>
      <c r="E112" s="18"/>
      <c r="F112" s="18"/>
      <c r="G112" s="18"/>
      <c r="H112" s="18"/>
      <c r="I112" s="18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</row>
    <row r="113" spans="1:21" ht="10.5">
      <c r="A113" s="18"/>
      <c r="B113" s="53"/>
      <c r="C113" s="18"/>
      <c r="D113" s="18"/>
      <c r="E113" s="18"/>
      <c r="F113" s="18"/>
      <c r="G113" s="18"/>
      <c r="H113" s="18"/>
      <c r="I113" s="18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</row>
    <row r="114" spans="1:21" ht="10.5">
      <c r="A114" s="18"/>
      <c r="B114" s="53"/>
      <c r="C114" s="18"/>
      <c r="D114" s="18"/>
      <c r="E114" s="18"/>
      <c r="F114" s="18"/>
      <c r="G114" s="18"/>
      <c r="H114" s="18"/>
      <c r="I114" s="18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</row>
  </sheetData>
  <sheetProtection/>
  <mergeCells count="23">
    <mergeCell ref="V7:V8"/>
    <mergeCell ref="B6:B8"/>
    <mergeCell ref="A6:A8"/>
    <mergeCell ref="J6:L6"/>
    <mergeCell ref="P6:R6"/>
    <mergeCell ref="S6:U6"/>
    <mergeCell ref="H7:I7"/>
    <mergeCell ref="A4:U4"/>
    <mergeCell ref="K7:L7"/>
    <mergeCell ref="J7:J8"/>
    <mergeCell ref="P7:P8"/>
    <mergeCell ref="Q7:R7"/>
    <mergeCell ref="E7:F7"/>
    <mergeCell ref="G7:G8"/>
    <mergeCell ref="D7:D8"/>
    <mergeCell ref="D6:F6"/>
    <mergeCell ref="G6:I6"/>
    <mergeCell ref="M6:O6"/>
    <mergeCell ref="M7:M8"/>
    <mergeCell ref="N7:O7"/>
    <mergeCell ref="T7:U7"/>
    <mergeCell ref="S7:S8"/>
    <mergeCell ref="C6:C8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102"/>
  <sheetViews>
    <sheetView zoomScale="120" zoomScaleNormal="120" zoomScalePageLayoutView="0" workbookViewId="0" topLeftCell="A1">
      <pane xSplit="2" ySplit="9" topLeftCell="G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V113" sqref="V113"/>
    </sheetView>
  </sheetViews>
  <sheetFormatPr defaultColWidth="9.140625" defaultRowHeight="12"/>
  <cols>
    <col min="1" max="1" width="6.7109375" style="65" customWidth="1"/>
    <col min="2" max="2" width="45.00390625" style="91" customWidth="1"/>
    <col min="3" max="3" width="8.421875" style="65" customWidth="1"/>
    <col min="4" max="4" width="23.00390625" style="65" customWidth="1"/>
    <col min="5" max="5" width="14.00390625" style="65" customWidth="1"/>
    <col min="6" max="6" width="13.00390625" style="65" customWidth="1"/>
    <col min="7" max="7" width="11.421875" style="65" customWidth="1"/>
    <col min="8" max="10" width="12.421875" style="65" bestFit="1" customWidth="1"/>
    <col min="11" max="11" width="13.140625" style="83" customWidth="1"/>
    <col min="12" max="12" width="13.28125" style="83" customWidth="1"/>
    <col min="13" max="13" width="12.421875" style="83" bestFit="1" customWidth="1"/>
    <col min="14" max="14" width="13.140625" style="83" bestFit="1" customWidth="1"/>
    <col min="15" max="15" width="11.28125" style="83" bestFit="1" customWidth="1"/>
    <col min="16" max="16" width="13.140625" style="83" bestFit="1" customWidth="1"/>
    <col min="17" max="17" width="12.28125" style="83" customWidth="1"/>
    <col min="18" max="19" width="14.28125" style="83" customWidth="1"/>
    <col min="20" max="20" width="13.140625" style="83" customWidth="1"/>
    <col min="21" max="22" width="14.421875" style="83" customWidth="1"/>
    <col min="23" max="23" width="22.8515625" style="65" customWidth="1"/>
    <col min="24" max="16384" width="9.28125" style="65" customWidth="1"/>
  </cols>
  <sheetData>
    <row r="2" spans="2:24" ht="15.75">
      <c r="B2" s="83"/>
      <c r="W2" s="90" t="s">
        <v>597</v>
      </c>
      <c r="X2" s="90"/>
    </row>
    <row r="3" spans="11:22" ht="14.25" customHeight="1"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2" ht="41.25" customHeight="1">
      <c r="A4" s="135" t="s">
        <v>640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1:23" ht="15" customHeight="1" thickBot="1">
      <c r="A5" s="84"/>
      <c r="B5" s="92"/>
      <c r="C5" s="84"/>
      <c r="D5" s="84"/>
      <c r="E5" s="84"/>
      <c r="F5" s="84"/>
      <c r="G5" s="84"/>
      <c r="H5" s="84"/>
      <c r="I5" s="84"/>
      <c r="J5" s="84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W5" s="93" t="s">
        <v>0</v>
      </c>
    </row>
    <row r="6" spans="1:23" ht="22.5" customHeight="1">
      <c r="A6" s="140" t="s">
        <v>1</v>
      </c>
      <c r="B6" s="142" t="s">
        <v>2</v>
      </c>
      <c r="C6" s="137" t="s">
        <v>3</v>
      </c>
      <c r="D6" s="137" t="s">
        <v>189</v>
      </c>
      <c r="E6" s="129" t="s">
        <v>598</v>
      </c>
      <c r="F6" s="129"/>
      <c r="G6" s="129"/>
      <c r="H6" s="129" t="s">
        <v>599</v>
      </c>
      <c r="I6" s="129"/>
      <c r="J6" s="129"/>
      <c r="K6" s="129" t="s">
        <v>184</v>
      </c>
      <c r="L6" s="129"/>
      <c r="M6" s="129"/>
      <c r="N6" s="143" t="s">
        <v>600</v>
      </c>
      <c r="O6" s="144"/>
      <c r="P6" s="145"/>
      <c r="Q6" s="129" t="s">
        <v>185</v>
      </c>
      <c r="R6" s="129"/>
      <c r="S6" s="129"/>
      <c r="T6" s="129" t="s">
        <v>186</v>
      </c>
      <c r="U6" s="129"/>
      <c r="V6" s="139"/>
      <c r="W6" s="54" t="s">
        <v>601</v>
      </c>
    </row>
    <row r="7" spans="1:23" ht="18.75" customHeight="1">
      <c r="A7" s="141"/>
      <c r="B7" s="124"/>
      <c r="C7" s="138"/>
      <c r="D7" s="138"/>
      <c r="E7" s="124" t="s">
        <v>4</v>
      </c>
      <c r="F7" s="124" t="s">
        <v>5</v>
      </c>
      <c r="G7" s="124"/>
      <c r="H7" s="124" t="s">
        <v>4</v>
      </c>
      <c r="I7" s="124" t="s">
        <v>5</v>
      </c>
      <c r="J7" s="124"/>
      <c r="K7" s="124" t="s">
        <v>4</v>
      </c>
      <c r="L7" s="124" t="s">
        <v>5</v>
      </c>
      <c r="M7" s="124"/>
      <c r="N7" s="124" t="s">
        <v>4</v>
      </c>
      <c r="O7" s="124" t="s">
        <v>5</v>
      </c>
      <c r="P7" s="124"/>
      <c r="Q7" s="124" t="s">
        <v>4</v>
      </c>
      <c r="R7" s="124" t="s">
        <v>5</v>
      </c>
      <c r="S7" s="124"/>
      <c r="T7" s="124" t="s">
        <v>4</v>
      </c>
      <c r="U7" s="124" t="s">
        <v>5</v>
      </c>
      <c r="V7" s="146"/>
      <c r="W7" s="130" t="s">
        <v>602</v>
      </c>
    </row>
    <row r="8" spans="1:23" ht="38.25" customHeight="1">
      <c r="A8" s="141"/>
      <c r="B8" s="124"/>
      <c r="C8" s="138"/>
      <c r="D8" s="138"/>
      <c r="E8" s="124"/>
      <c r="F8" s="29" t="s">
        <v>6</v>
      </c>
      <c r="G8" s="29" t="s">
        <v>7</v>
      </c>
      <c r="H8" s="124"/>
      <c r="I8" s="29" t="s">
        <v>6</v>
      </c>
      <c r="J8" s="29" t="s">
        <v>7</v>
      </c>
      <c r="K8" s="124"/>
      <c r="L8" s="29" t="s">
        <v>6</v>
      </c>
      <c r="M8" s="29" t="s">
        <v>7</v>
      </c>
      <c r="N8" s="124"/>
      <c r="O8" s="29" t="s">
        <v>6</v>
      </c>
      <c r="P8" s="29" t="s">
        <v>7</v>
      </c>
      <c r="Q8" s="124"/>
      <c r="R8" s="29" t="s">
        <v>6</v>
      </c>
      <c r="S8" s="29" t="s">
        <v>7</v>
      </c>
      <c r="T8" s="124"/>
      <c r="U8" s="29" t="s">
        <v>6</v>
      </c>
      <c r="V8" s="55" t="s">
        <v>7</v>
      </c>
      <c r="W8" s="130"/>
    </row>
    <row r="9" spans="1:23" ht="12.75" customHeight="1">
      <c r="A9" s="23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31">
        <v>13</v>
      </c>
      <c r="N9" s="31">
        <v>14</v>
      </c>
      <c r="O9" s="31">
        <v>15</v>
      </c>
      <c r="P9" s="31">
        <v>16</v>
      </c>
      <c r="Q9" s="31">
        <v>17</v>
      </c>
      <c r="R9" s="31">
        <v>18</v>
      </c>
      <c r="S9" s="31">
        <v>19</v>
      </c>
      <c r="T9" s="31">
        <v>20</v>
      </c>
      <c r="U9" s="31">
        <v>21</v>
      </c>
      <c r="V9" s="32">
        <v>22</v>
      </c>
      <c r="W9" s="56">
        <v>22</v>
      </c>
    </row>
    <row r="10" spans="1:23" ht="31.5" customHeight="1">
      <c r="A10" s="49" t="s">
        <v>8</v>
      </c>
      <c r="B10" s="57" t="s">
        <v>9</v>
      </c>
      <c r="C10" s="42" t="s">
        <v>10</v>
      </c>
      <c r="D10" s="42"/>
      <c r="E10" s="41">
        <f aca="true" t="shared" si="0" ref="E10:M10">SUM(E12+E41+E58)</f>
        <v>2130629.5</v>
      </c>
      <c r="F10" s="41">
        <f t="shared" si="0"/>
        <v>1877735.4</v>
      </c>
      <c r="G10" s="41">
        <f t="shared" si="0"/>
        <v>533447.4</v>
      </c>
      <c r="H10" s="41">
        <f t="shared" si="0"/>
        <v>3091051.0999999996</v>
      </c>
      <c r="I10" s="41">
        <f t="shared" si="0"/>
        <v>2022000</v>
      </c>
      <c r="J10" s="41">
        <f t="shared" si="0"/>
        <v>1454051.1</v>
      </c>
      <c r="K10" s="41">
        <f t="shared" si="0"/>
        <v>4520379.2</v>
      </c>
      <c r="L10" s="41">
        <f t="shared" si="0"/>
        <v>2169269.2</v>
      </c>
      <c r="M10" s="41">
        <f t="shared" si="0"/>
        <v>2781110</v>
      </c>
      <c r="N10" s="26">
        <f>SUM(K10-H10)</f>
        <v>1429328.1000000006</v>
      </c>
      <c r="O10" s="26">
        <f>SUM(L10-I10)</f>
        <v>147269.2000000002</v>
      </c>
      <c r="P10" s="26">
        <f>SUM(M10-J10)</f>
        <v>1327058.9</v>
      </c>
      <c r="Q10" s="41">
        <f aca="true" t="shared" si="1" ref="Q10:V10">SUM(Q12+Q41+Q58)</f>
        <v>2864147.7</v>
      </c>
      <c r="R10" s="41">
        <f t="shared" si="1"/>
        <v>2286896.7</v>
      </c>
      <c r="S10" s="41">
        <f t="shared" si="1"/>
        <v>1017251</v>
      </c>
      <c r="T10" s="41">
        <f t="shared" si="1"/>
        <v>2841236.7</v>
      </c>
      <c r="U10" s="41">
        <f t="shared" si="1"/>
        <v>2341236.7</v>
      </c>
      <c r="V10" s="41">
        <f t="shared" si="1"/>
        <v>960000</v>
      </c>
      <c r="W10" s="94"/>
    </row>
    <row r="11" spans="1:23" ht="12.75" customHeight="1">
      <c r="A11" s="35"/>
      <c r="B11" s="72" t="s">
        <v>5</v>
      </c>
      <c r="C11" s="36"/>
      <c r="D11" s="36"/>
      <c r="E11" s="36"/>
      <c r="F11" s="36"/>
      <c r="G11" s="36"/>
      <c r="H11" s="36"/>
      <c r="I11" s="36"/>
      <c r="J11" s="36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95"/>
      <c r="W11" s="94"/>
    </row>
    <row r="12" spans="1:23" ht="69" customHeight="1">
      <c r="A12" s="49" t="s">
        <v>11</v>
      </c>
      <c r="B12" s="57" t="s">
        <v>12</v>
      </c>
      <c r="C12" s="42" t="s">
        <v>13</v>
      </c>
      <c r="D12" s="57" t="s">
        <v>659</v>
      </c>
      <c r="E12" s="42">
        <f>SUM(F12:G12)</f>
        <v>343638.2</v>
      </c>
      <c r="F12" s="41">
        <f>SUM(F20+F13+F18+F37)</f>
        <v>343638.2</v>
      </c>
      <c r="G12" s="42"/>
      <c r="H12" s="42">
        <f>SUM(I12:J12)</f>
        <v>439597.29999999993</v>
      </c>
      <c r="I12" s="41">
        <f>SUM(I13+I18+I20+I37)</f>
        <v>439597.29999999993</v>
      </c>
      <c r="J12" s="42"/>
      <c r="K12" s="42">
        <f>SUM(L12:M12)</f>
        <v>455592</v>
      </c>
      <c r="L12" s="41">
        <f>SUM(L13+L18+L20+L37)</f>
        <v>455592</v>
      </c>
      <c r="M12" s="42"/>
      <c r="N12" s="26">
        <f aca="true" t="shared" si="2" ref="N12:P13">SUM(K12-H12)</f>
        <v>15994.70000000007</v>
      </c>
      <c r="O12" s="26">
        <f t="shared" si="2"/>
        <v>15994.70000000007</v>
      </c>
      <c r="P12" s="26">
        <f t="shared" si="2"/>
        <v>0</v>
      </c>
      <c r="Q12" s="42">
        <f>SUM(R12:S12)</f>
        <v>534252</v>
      </c>
      <c r="R12" s="41">
        <f>SUM(R13+R18+R20+R37)</f>
        <v>534252</v>
      </c>
      <c r="S12" s="42"/>
      <c r="T12" s="42">
        <f>SUM(U12:V12)</f>
        <v>586592</v>
      </c>
      <c r="U12" s="41">
        <f>SUM(U13+U18+U20+U37)</f>
        <v>586592</v>
      </c>
      <c r="V12" s="42"/>
      <c r="W12" s="94"/>
    </row>
    <row r="13" spans="1:23" ht="43.5" customHeight="1">
      <c r="A13" s="49" t="s">
        <v>14</v>
      </c>
      <c r="B13" s="57" t="s">
        <v>15</v>
      </c>
      <c r="C13" s="42" t="s">
        <v>16</v>
      </c>
      <c r="D13" s="42"/>
      <c r="E13" s="42">
        <f>SUM(F13:G13)</f>
        <v>66869.8</v>
      </c>
      <c r="F13" s="41">
        <f>SUM(F15:F17)</f>
        <v>66869.8</v>
      </c>
      <c r="G13" s="42"/>
      <c r="H13" s="42">
        <f>SUM(I13:J13)</f>
        <v>110725.9</v>
      </c>
      <c r="I13" s="41">
        <f>SUM(I15:I17)</f>
        <v>110725.9</v>
      </c>
      <c r="J13" s="42"/>
      <c r="K13" s="42">
        <f>SUM(L13:M13)</f>
        <v>124000</v>
      </c>
      <c r="L13" s="41">
        <f>SUM(L15:L17)</f>
        <v>124000</v>
      </c>
      <c r="M13" s="42"/>
      <c r="N13" s="26">
        <f t="shared" si="2"/>
        <v>13274.100000000006</v>
      </c>
      <c r="O13" s="26">
        <f t="shared" si="2"/>
        <v>13274.100000000006</v>
      </c>
      <c r="P13" s="26">
        <f t="shared" si="2"/>
        <v>0</v>
      </c>
      <c r="Q13" s="42">
        <f>SUM(R13:S13)</f>
        <v>174900</v>
      </c>
      <c r="R13" s="41">
        <f>SUM(R15:R17)</f>
        <v>174900</v>
      </c>
      <c r="S13" s="42"/>
      <c r="T13" s="41">
        <f>SUM(U13:V13)</f>
        <v>217000</v>
      </c>
      <c r="U13" s="41">
        <f>SUM(U15:U17)</f>
        <v>217000</v>
      </c>
      <c r="V13" s="42"/>
      <c r="W13" s="94"/>
    </row>
    <row r="14" spans="1:23" ht="12.75" customHeight="1">
      <c r="A14" s="35"/>
      <c r="B14" s="72" t="s">
        <v>5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3"/>
      <c r="O14" s="33"/>
      <c r="P14" s="33"/>
      <c r="Q14" s="36"/>
      <c r="R14" s="36"/>
      <c r="S14" s="36"/>
      <c r="T14" s="36"/>
      <c r="U14" s="36"/>
      <c r="V14" s="36"/>
      <c r="W14" s="94"/>
    </row>
    <row r="15" spans="1:23" ht="31.5">
      <c r="A15" s="35" t="s">
        <v>17</v>
      </c>
      <c r="B15" s="72" t="s">
        <v>18</v>
      </c>
      <c r="C15" s="36"/>
      <c r="D15" s="36"/>
      <c r="E15" s="10">
        <f aca="true" t="shared" si="3" ref="E15:E20">SUM(F15:G15)</f>
        <v>10390.7</v>
      </c>
      <c r="F15" s="10">
        <v>10390.7</v>
      </c>
      <c r="G15" s="36"/>
      <c r="H15" s="10">
        <f aca="true" t="shared" si="4" ref="H15:H20">SUM(I15:J15)</f>
        <v>2220</v>
      </c>
      <c r="I15" s="10">
        <v>2220</v>
      </c>
      <c r="J15" s="36"/>
      <c r="K15" s="36">
        <f aca="true" t="shared" si="5" ref="K15:K20">SUM(L15:M15)</f>
        <v>6000</v>
      </c>
      <c r="L15" s="36">
        <v>6000</v>
      </c>
      <c r="M15" s="36"/>
      <c r="N15" s="33"/>
      <c r="O15" s="33"/>
      <c r="P15" s="33"/>
      <c r="Q15" s="25">
        <f aca="true" t="shared" si="6" ref="Q15:Q20">SUM(R15:S15)</f>
        <v>8000</v>
      </c>
      <c r="R15" s="25">
        <v>8000</v>
      </c>
      <c r="S15" s="36"/>
      <c r="T15" s="10">
        <f aca="true" t="shared" si="7" ref="T15:T20">SUM(U15:V15)</f>
        <v>8000</v>
      </c>
      <c r="U15" s="10">
        <v>8000</v>
      </c>
      <c r="V15" s="36"/>
      <c r="W15" s="37" t="s">
        <v>645</v>
      </c>
    </row>
    <row r="16" spans="1:23" ht="21">
      <c r="A16" s="35" t="s">
        <v>19</v>
      </c>
      <c r="B16" s="72" t="s">
        <v>20</v>
      </c>
      <c r="C16" s="36"/>
      <c r="D16" s="36"/>
      <c r="E16" s="10">
        <f t="shared" si="3"/>
        <v>19846.8</v>
      </c>
      <c r="F16" s="10">
        <v>19846.8</v>
      </c>
      <c r="G16" s="36"/>
      <c r="H16" s="10">
        <f t="shared" si="4"/>
        <v>4400</v>
      </c>
      <c r="I16" s="10">
        <v>4400</v>
      </c>
      <c r="J16" s="36"/>
      <c r="K16" s="36">
        <f t="shared" si="5"/>
        <v>8000</v>
      </c>
      <c r="L16" s="36">
        <v>8000</v>
      </c>
      <c r="M16" s="36"/>
      <c r="N16" s="33"/>
      <c r="O16" s="33"/>
      <c r="P16" s="33"/>
      <c r="Q16" s="25">
        <f t="shared" si="6"/>
        <v>8000</v>
      </c>
      <c r="R16" s="25">
        <v>8000</v>
      </c>
      <c r="S16" s="36"/>
      <c r="T16" s="10">
        <f t="shared" si="7"/>
        <v>9000</v>
      </c>
      <c r="U16" s="10">
        <v>9000</v>
      </c>
      <c r="V16" s="36"/>
      <c r="W16" s="37" t="s">
        <v>645</v>
      </c>
    </row>
    <row r="17" spans="1:23" ht="21">
      <c r="A17" s="35" t="s">
        <v>21</v>
      </c>
      <c r="B17" s="72" t="s">
        <v>22</v>
      </c>
      <c r="C17" s="36"/>
      <c r="D17" s="36"/>
      <c r="E17" s="10">
        <f t="shared" si="3"/>
        <v>36632.3</v>
      </c>
      <c r="F17" s="10">
        <v>36632.3</v>
      </c>
      <c r="G17" s="36"/>
      <c r="H17" s="10">
        <f t="shared" si="4"/>
        <v>104105.9</v>
      </c>
      <c r="I17" s="10">
        <v>104105.9</v>
      </c>
      <c r="J17" s="36"/>
      <c r="K17" s="10">
        <f t="shared" si="5"/>
        <v>110000</v>
      </c>
      <c r="L17" s="10">
        <v>110000</v>
      </c>
      <c r="M17" s="36"/>
      <c r="N17" s="33"/>
      <c r="O17" s="33"/>
      <c r="P17" s="33"/>
      <c r="Q17" s="36">
        <f t="shared" si="6"/>
        <v>158900</v>
      </c>
      <c r="R17" s="36">
        <v>158900</v>
      </c>
      <c r="S17" s="36"/>
      <c r="T17" s="10">
        <f t="shared" si="7"/>
        <v>200000</v>
      </c>
      <c r="U17" s="10">
        <v>200000</v>
      </c>
      <c r="V17" s="36"/>
      <c r="W17" s="37" t="s">
        <v>646</v>
      </c>
    </row>
    <row r="18" spans="1:23" ht="12.75" customHeight="1">
      <c r="A18" s="35">
        <v>1120</v>
      </c>
      <c r="B18" s="72" t="s">
        <v>613</v>
      </c>
      <c r="C18" s="36">
        <v>7136</v>
      </c>
      <c r="D18" s="36"/>
      <c r="E18" s="36">
        <f t="shared" si="3"/>
        <v>258669.4</v>
      </c>
      <c r="F18" s="36">
        <f>SUM(F19)</f>
        <v>258669.4</v>
      </c>
      <c r="G18" s="36"/>
      <c r="H18" s="36">
        <f t="shared" si="4"/>
        <v>310046.8</v>
      </c>
      <c r="I18" s="42">
        <f>SUM(I19)</f>
        <v>310046.8</v>
      </c>
      <c r="J18" s="36"/>
      <c r="K18" s="41">
        <f t="shared" si="5"/>
        <v>311000</v>
      </c>
      <c r="L18" s="41">
        <f>SUM(L19)</f>
        <v>311000</v>
      </c>
      <c r="M18" s="36"/>
      <c r="N18" s="26">
        <f>SUM(K18-H18)</f>
        <v>953.2000000000116</v>
      </c>
      <c r="O18" s="26">
        <f>SUM(L18-I18)</f>
        <v>953.2000000000116</v>
      </c>
      <c r="P18" s="26">
        <f>SUM(M18-J18)</f>
        <v>0</v>
      </c>
      <c r="Q18" s="42">
        <f t="shared" si="6"/>
        <v>337760</v>
      </c>
      <c r="R18" s="42">
        <f>SUM(R19)</f>
        <v>337760</v>
      </c>
      <c r="S18" s="36"/>
      <c r="T18" s="41">
        <f t="shared" si="7"/>
        <v>348000</v>
      </c>
      <c r="U18" s="41">
        <f>SUM(U19)</f>
        <v>348000</v>
      </c>
      <c r="V18" s="36"/>
      <c r="W18" s="94"/>
    </row>
    <row r="19" spans="1:23" ht="34.5" customHeight="1">
      <c r="A19" s="35" t="s">
        <v>26</v>
      </c>
      <c r="B19" s="72" t="s">
        <v>27</v>
      </c>
      <c r="C19" s="36"/>
      <c r="D19" s="36"/>
      <c r="E19" s="36">
        <f t="shared" si="3"/>
        <v>258669.4</v>
      </c>
      <c r="F19" s="36">
        <v>258669.4</v>
      </c>
      <c r="G19" s="36"/>
      <c r="H19" s="36">
        <f t="shared" si="4"/>
        <v>310046.8</v>
      </c>
      <c r="I19" s="36">
        <v>310046.8</v>
      </c>
      <c r="J19" s="36"/>
      <c r="K19" s="10">
        <f t="shared" si="5"/>
        <v>311000</v>
      </c>
      <c r="L19" s="10">
        <v>311000</v>
      </c>
      <c r="M19" s="36"/>
      <c r="N19" s="33"/>
      <c r="O19" s="33"/>
      <c r="P19" s="33"/>
      <c r="Q19" s="36">
        <f t="shared" si="6"/>
        <v>337760</v>
      </c>
      <c r="R19" s="36">
        <v>337760</v>
      </c>
      <c r="S19" s="36"/>
      <c r="T19" s="10">
        <f t="shared" si="7"/>
        <v>348000</v>
      </c>
      <c r="U19" s="10">
        <v>348000</v>
      </c>
      <c r="V19" s="36"/>
      <c r="W19" s="37" t="s">
        <v>647</v>
      </c>
    </row>
    <row r="20" spans="1:23" ht="77.25" customHeight="1">
      <c r="A20" s="49" t="s">
        <v>28</v>
      </c>
      <c r="B20" s="57" t="s">
        <v>29</v>
      </c>
      <c r="C20" s="42" t="s">
        <v>30</v>
      </c>
      <c r="D20" s="42"/>
      <c r="E20" s="41">
        <f t="shared" si="3"/>
        <v>6266.000000000001</v>
      </c>
      <c r="F20" s="41">
        <f>SUM(F22:F36)</f>
        <v>6266.000000000001</v>
      </c>
      <c r="G20" s="42"/>
      <c r="H20" s="41">
        <f t="shared" si="4"/>
        <v>8824.6</v>
      </c>
      <c r="I20" s="41">
        <f>SUM(I22:I36)</f>
        <v>8824.6</v>
      </c>
      <c r="J20" s="42"/>
      <c r="K20" s="41">
        <f t="shared" si="5"/>
        <v>8592</v>
      </c>
      <c r="L20" s="41">
        <f>SUM(L22:L36)</f>
        <v>8592</v>
      </c>
      <c r="M20" s="42"/>
      <c r="N20" s="26">
        <f>SUM(K20-H20)</f>
        <v>-232.60000000000036</v>
      </c>
      <c r="O20" s="26">
        <f>SUM(L20-I20)</f>
        <v>-232.60000000000036</v>
      </c>
      <c r="P20" s="26">
        <f>SUM(M20-J20)</f>
        <v>0</v>
      </c>
      <c r="Q20" s="41">
        <f t="shared" si="6"/>
        <v>8592</v>
      </c>
      <c r="R20" s="41">
        <f>SUM(R22:R36)</f>
        <v>8592</v>
      </c>
      <c r="S20" s="42"/>
      <c r="T20" s="41">
        <f t="shared" si="7"/>
        <v>8592</v>
      </c>
      <c r="U20" s="41">
        <f>SUM(U22:U36)</f>
        <v>8592</v>
      </c>
      <c r="V20" s="42"/>
      <c r="W20" s="94"/>
    </row>
    <row r="21" spans="1:23" ht="12.75" customHeight="1">
      <c r="A21" s="35"/>
      <c r="B21" s="72" t="s">
        <v>5</v>
      </c>
      <c r="C21" s="36"/>
      <c r="D21" s="36"/>
      <c r="E21" s="36"/>
      <c r="F21" s="36"/>
      <c r="G21" s="36"/>
      <c r="H21" s="36"/>
      <c r="I21" s="36"/>
      <c r="J21" s="36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95"/>
      <c r="W21" s="94"/>
    </row>
    <row r="22" spans="1:23" ht="42" customHeight="1">
      <c r="A22" s="35" t="s">
        <v>31</v>
      </c>
      <c r="B22" s="72" t="s">
        <v>32</v>
      </c>
      <c r="C22" s="36" t="s">
        <v>10</v>
      </c>
      <c r="D22" s="36"/>
      <c r="E22" s="10">
        <f>SUM(F22:G22)</f>
        <v>195.5</v>
      </c>
      <c r="F22" s="10">
        <v>195.5</v>
      </c>
      <c r="G22" s="36"/>
      <c r="H22" s="10">
        <f>SUM(I22:J22)</f>
        <v>300</v>
      </c>
      <c r="I22" s="10">
        <v>300</v>
      </c>
      <c r="J22" s="36"/>
      <c r="K22" s="33">
        <f>SUM(L22:M22)</f>
        <v>350</v>
      </c>
      <c r="L22" s="33">
        <v>350</v>
      </c>
      <c r="M22" s="33"/>
      <c r="N22" s="33"/>
      <c r="O22" s="33"/>
      <c r="P22" s="33"/>
      <c r="Q22" s="33">
        <f aca="true" t="shared" si="8" ref="Q22:Q29">SUM(R22:S22)</f>
        <v>350</v>
      </c>
      <c r="R22" s="33">
        <v>350</v>
      </c>
      <c r="S22" s="33"/>
      <c r="T22" s="96">
        <f>SUM(U22:V22)</f>
        <v>350</v>
      </c>
      <c r="U22" s="96">
        <v>350</v>
      </c>
      <c r="V22" s="95"/>
      <c r="W22" s="71" t="s">
        <v>649</v>
      </c>
    </row>
    <row r="23" spans="1:23" ht="60.75" customHeight="1">
      <c r="A23" s="35" t="s">
        <v>33</v>
      </c>
      <c r="B23" s="72" t="s">
        <v>34</v>
      </c>
      <c r="C23" s="36" t="s">
        <v>10</v>
      </c>
      <c r="D23" s="36"/>
      <c r="E23" s="36"/>
      <c r="F23" s="36"/>
      <c r="G23" s="36"/>
      <c r="H23" s="10">
        <f>SUM(I23:J23)</f>
        <v>50</v>
      </c>
      <c r="I23" s="10">
        <v>50</v>
      </c>
      <c r="J23" s="36"/>
      <c r="K23" s="33">
        <f aca="true" t="shared" si="9" ref="K23:K36">SUM(L23:M23)</f>
        <v>60</v>
      </c>
      <c r="L23" s="33">
        <v>60</v>
      </c>
      <c r="M23" s="26"/>
      <c r="N23" s="26"/>
      <c r="O23" s="26"/>
      <c r="P23" s="26"/>
      <c r="Q23" s="33">
        <f t="shared" si="8"/>
        <v>60</v>
      </c>
      <c r="R23" s="33">
        <v>60</v>
      </c>
      <c r="S23" s="26"/>
      <c r="T23" s="96">
        <f aca="true" t="shared" si="10" ref="T23:T33">SUM(U23:V23)</f>
        <v>60</v>
      </c>
      <c r="U23" s="96">
        <v>60</v>
      </c>
      <c r="V23" s="97"/>
      <c r="W23" s="71" t="s">
        <v>649</v>
      </c>
    </row>
    <row r="24" spans="1:23" ht="47.25" customHeight="1">
      <c r="A24" s="35" t="s">
        <v>35</v>
      </c>
      <c r="B24" s="72" t="s">
        <v>36</v>
      </c>
      <c r="C24" s="36" t="s">
        <v>10</v>
      </c>
      <c r="D24" s="36"/>
      <c r="E24" s="10">
        <f aca="true" t="shared" si="11" ref="E24:E31">SUM(F24:G24)</f>
        <v>15</v>
      </c>
      <c r="F24" s="10">
        <v>15</v>
      </c>
      <c r="G24" s="36"/>
      <c r="H24" s="10">
        <f aca="true" t="shared" si="12" ref="H24:H36">SUM(I24:J24)</f>
        <v>0</v>
      </c>
      <c r="I24" s="36"/>
      <c r="J24" s="36"/>
      <c r="K24" s="33">
        <f t="shared" si="9"/>
        <v>50</v>
      </c>
      <c r="L24" s="33">
        <v>50</v>
      </c>
      <c r="M24" s="33"/>
      <c r="N24" s="33"/>
      <c r="O24" s="33"/>
      <c r="P24" s="33"/>
      <c r="Q24" s="33">
        <f t="shared" si="8"/>
        <v>50</v>
      </c>
      <c r="R24" s="33">
        <v>50</v>
      </c>
      <c r="S24" s="33"/>
      <c r="T24" s="96">
        <f t="shared" si="10"/>
        <v>50</v>
      </c>
      <c r="U24" s="96">
        <v>50</v>
      </c>
      <c r="V24" s="95"/>
      <c r="W24" s="71" t="s">
        <v>649</v>
      </c>
    </row>
    <row r="25" spans="1:256" ht="62.25" customHeight="1">
      <c r="A25" s="35" t="s">
        <v>37</v>
      </c>
      <c r="B25" s="72" t="s">
        <v>38</v>
      </c>
      <c r="C25" s="35"/>
      <c r="D25" s="72"/>
      <c r="E25" s="85">
        <f t="shared" si="11"/>
        <v>1599.7</v>
      </c>
      <c r="F25" s="98">
        <v>1599.7</v>
      </c>
      <c r="G25" s="35"/>
      <c r="H25" s="10">
        <f t="shared" si="12"/>
        <v>2750</v>
      </c>
      <c r="I25" s="85">
        <v>2750</v>
      </c>
      <c r="J25" s="72"/>
      <c r="K25" s="33">
        <f t="shared" si="9"/>
        <v>2200</v>
      </c>
      <c r="L25" s="63">
        <v>2200</v>
      </c>
      <c r="M25" s="35"/>
      <c r="N25" s="72"/>
      <c r="O25" s="35"/>
      <c r="P25" s="72"/>
      <c r="Q25" s="33">
        <f t="shared" si="8"/>
        <v>2200</v>
      </c>
      <c r="R25" s="86">
        <v>2200</v>
      </c>
      <c r="S25" s="35"/>
      <c r="T25" s="96">
        <f t="shared" si="10"/>
        <v>2200</v>
      </c>
      <c r="U25" s="96">
        <v>2200</v>
      </c>
      <c r="V25" s="99"/>
      <c r="W25" s="37" t="s">
        <v>648</v>
      </c>
      <c r="X25" s="100"/>
      <c r="Y25" s="35"/>
      <c r="Z25" s="72"/>
      <c r="AA25" s="35"/>
      <c r="AB25" s="72"/>
      <c r="AC25" s="35"/>
      <c r="AD25" s="72"/>
      <c r="AE25" s="35"/>
      <c r="AF25" s="72"/>
      <c r="AG25" s="35"/>
      <c r="AH25" s="72"/>
      <c r="AI25" s="35"/>
      <c r="AJ25" s="72"/>
      <c r="AK25" s="35"/>
      <c r="AL25" s="72"/>
      <c r="AM25" s="35"/>
      <c r="AN25" s="72"/>
      <c r="AO25" s="35"/>
      <c r="AP25" s="72"/>
      <c r="AQ25" s="35"/>
      <c r="AR25" s="72"/>
      <c r="AS25" s="35"/>
      <c r="AT25" s="72"/>
      <c r="AU25" s="35"/>
      <c r="AV25" s="72"/>
      <c r="AW25" s="35"/>
      <c r="AX25" s="72"/>
      <c r="AY25" s="35"/>
      <c r="AZ25" s="72"/>
      <c r="BA25" s="35"/>
      <c r="BB25" s="72"/>
      <c r="BC25" s="35"/>
      <c r="BD25" s="72"/>
      <c r="BE25" s="35"/>
      <c r="BF25" s="72"/>
      <c r="BG25" s="35"/>
      <c r="BH25" s="72"/>
      <c r="BI25" s="35"/>
      <c r="BJ25" s="72"/>
      <c r="BK25" s="35"/>
      <c r="BL25" s="72"/>
      <c r="BM25" s="35"/>
      <c r="BN25" s="72"/>
      <c r="BO25" s="35"/>
      <c r="BP25" s="72"/>
      <c r="BQ25" s="35"/>
      <c r="BR25" s="72"/>
      <c r="BS25" s="35"/>
      <c r="BT25" s="72"/>
      <c r="BU25" s="35"/>
      <c r="BV25" s="72"/>
      <c r="BW25" s="35"/>
      <c r="BX25" s="72"/>
      <c r="BY25" s="35"/>
      <c r="BZ25" s="72"/>
      <c r="CA25" s="35"/>
      <c r="CB25" s="72"/>
      <c r="CC25" s="35"/>
      <c r="CD25" s="72"/>
      <c r="CE25" s="35"/>
      <c r="CF25" s="72"/>
      <c r="CG25" s="35"/>
      <c r="CH25" s="72"/>
      <c r="CI25" s="35"/>
      <c r="CJ25" s="72"/>
      <c r="CK25" s="35"/>
      <c r="CL25" s="72"/>
      <c r="CM25" s="35"/>
      <c r="CN25" s="72"/>
      <c r="CO25" s="35"/>
      <c r="CP25" s="72"/>
      <c r="CQ25" s="35"/>
      <c r="CR25" s="72"/>
      <c r="CS25" s="35"/>
      <c r="CT25" s="72"/>
      <c r="CU25" s="35"/>
      <c r="CV25" s="72"/>
      <c r="CW25" s="35"/>
      <c r="CX25" s="72"/>
      <c r="CY25" s="35"/>
      <c r="CZ25" s="72"/>
      <c r="DA25" s="35"/>
      <c r="DB25" s="72"/>
      <c r="DC25" s="35"/>
      <c r="DD25" s="72"/>
      <c r="DE25" s="35"/>
      <c r="DF25" s="72"/>
      <c r="DG25" s="35"/>
      <c r="DH25" s="72"/>
      <c r="DI25" s="35"/>
      <c r="DJ25" s="72"/>
      <c r="DK25" s="35"/>
      <c r="DL25" s="72"/>
      <c r="DM25" s="35"/>
      <c r="DN25" s="72"/>
      <c r="DO25" s="35"/>
      <c r="DP25" s="72"/>
      <c r="DQ25" s="35"/>
      <c r="DR25" s="72"/>
      <c r="DS25" s="35"/>
      <c r="DT25" s="72"/>
      <c r="DU25" s="35"/>
      <c r="DV25" s="72"/>
      <c r="DW25" s="35"/>
      <c r="DX25" s="72"/>
      <c r="DY25" s="35"/>
      <c r="DZ25" s="72"/>
      <c r="EA25" s="35"/>
      <c r="EB25" s="72"/>
      <c r="EC25" s="35"/>
      <c r="ED25" s="72"/>
      <c r="EE25" s="35"/>
      <c r="EF25" s="72"/>
      <c r="EG25" s="35"/>
      <c r="EH25" s="72"/>
      <c r="EI25" s="35"/>
      <c r="EJ25" s="72"/>
      <c r="EK25" s="35"/>
      <c r="EL25" s="72"/>
      <c r="EM25" s="35"/>
      <c r="EN25" s="72"/>
      <c r="EO25" s="35"/>
      <c r="EP25" s="72"/>
      <c r="EQ25" s="35"/>
      <c r="ER25" s="72"/>
      <c r="ES25" s="35"/>
      <c r="ET25" s="72"/>
      <c r="EU25" s="35"/>
      <c r="EV25" s="72"/>
      <c r="EW25" s="35"/>
      <c r="EX25" s="72"/>
      <c r="EY25" s="35"/>
      <c r="EZ25" s="72"/>
      <c r="FA25" s="35"/>
      <c r="FB25" s="72"/>
      <c r="FC25" s="35"/>
      <c r="FD25" s="72"/>
      <c r="FE25" s="35"/>
      <c r="FF25" s="72"/>
      <c r="FG25" s="35"/>
      <c r="FH25" s="72"/>
      <c r="FI25" s="35"/>
      <c r="FJ25" s="72"/>
      <c r="FK25" s="35"/>
      <c r="FL25" s="72"/>
      <c r="FM25" s="35"/>
      <c r="FN25" s="72"/>
      <c r="FO25" s="35"/>
      <c r="FP25" s="72"/>
      <c r="FQ25" s="35"/>
      <c r="FR25" s="72"/>
      <c r="FS25" s="35"/>
      <c r="FT25" s="72"/>
      <c r="FU25" s="35"/>
      <c r="FV25" s="72"/>
      <c r="FW25" s="35"/>
      <c r="FX25" s="72"/>
      <c r="FY25" s="35"/>
      <c r="FZ25" s="72"/>
      <c r="GA25" s="35"/>
      <c r="GB25" s="72"/>
      <c r="GC25" s="35"/>
      <c r="GD25" s="72"/>
      <c r="GE25" s="35"/>
      <c r="GF25" s="72"/>
      <c r="GG25" s="35"/>
      <c r="GH25" s="72"/>
      <c r="GI25" s="35"/>
      <c r="GJ25" s="72"/>
      <c r="GK25" s="35"/>
      <c r="GL25" s="72"/>
      <c r="GM25" s="35"/>
      <c r="GN25" s="72"/>
      <c r="GO25" s="35"/>
      <c r="GP25" s="72"/>
      <c r="GQ25" s="35"/>
      <c r="GR25" s="72"/>
      <c r="GS25" s="35"/>
      <c r="GT25" s="72"/>
      <c r="GU25" s="35"/>
      <c r="GV25" s="72"/>
      <c r="GW25" s="35"/>
      <c r="GX25" s="72"/>
      <c r="GY25" s="35"/>
      <c r="GZ25" s="72"/>
      <c r="HA25" s="35"/>
      <c r="HB25" s="72"/>
      <c r="HC25" s="35"/>
      <c r="HD25" s="72"/>
      <c r="HE25" s="35"/>
      <c r="HF25" s="72"/>
      <c r="HG25" s="35"/>
      <c r="HH25" s="72"/>
      <c r="HI25" s="35"/>
      <c r="HJ25" s="72"/>
      <c r="HK25" s="35"/>
      <c r="HL25" s="72"/>
      <c r="HM25" s="35"/>
      <c r="HN25" s="72"/>
      <c r="HO25" s="35"/>
      <c r="HP25" s="72"/>
      <c r="HQ25" s="35"/>
      <c r="HR25" s="72"/>
      <c r="HS25" s="35"/>
      <c r="HT25" s="72"/>
      <c r="HU25" s="35"/>
      <c r="HV25" s="72"/>
      <c r="HW25" s="35"/>
      <c r="HX25" s="72"/>
      <c r="HY25" s="35"/>
      <c r="HZ25" s="72"/>
      <c r="IA25" s="35"/>
      <c r="IB25" s="72"/>
      <c r="IC25" s="35"/>
      <c r="ID25" s="72"/>
      <c r="IE25" s="35"/>
      <c r="IF25" s="72"/>
      <c r="IG25" s="35"/>
      <c r="IH25" s="72"/>
      <c r="II25" s="35"/>
      <c r="IJ25" s="72"/>
      <c r="IK25" s="35"/>
      <c r="IL25" s="72"/>
      <c r="IM25" s="35"/>
      <c r="IN25" s="72"/>
      <c r="IO25" s="35"/>
      <c r="IP25" s="72"/>
      <c r="IQ25" s="35"/>
      <c r="IR25" s="72"/>
      <c r="IS25" s="35"/>
      <c r="IT25" s="72"/>
      <c r="IU25" s="35"/>
      <c r="IV25" s="72"/>
    </row>
    <row r="26" spans="1:256" ht="47.25" customHeight="1">
      <c r="A26" s="35" t="s">
        <v>41</v>
      </c>
      <c r="B26" s="72" t="s">
        <v>42</v>
      </c>
      <c r="C26" s="87"/>
      <c r="D26" s="72"/>
      <c r="E26" s="85">
        <f t="shared" si="11"/>
        <v>250</v>
      </c>
      <c r="F26" s="98">
        <v>250</v>
      </c>
      <c r="G26" s="87"/>
      <c r="H26" s="10">
        <f t="shared" si="12"/>
        <v>250</v>
      </c>
      <c r="I26" s="88">
        <v>250</v>
      </c>
      <c r="J26" s="72"/>
      <c r="K26" s="33">
        <f t="shared" si="9"/>
        <v>250</v>
      </c>
      <c r="L26" s="63">
        <v>250</v>
      </c>
      <c r="M26" s="87"/>
      <c r="N26" s="72"/>
      <c r="O26" s="87"/>
      <c r="P26" s="72"/>
      <c r="Q26" s="33">
        <f t="shared" si="8"/>
        <v>250</v>
      </c>
      <c r="R26" s="87">
        <v>250</v>
      </c>
      <c r="S26" s="87"/>
      <c r="T26" s="96">
        <f t="shared" si="10"/>
        <v>250</v>
      </c>
      <c r="U26" s="96">
        <v>250</v>
      </c>
      <c r="V26" s="99"/>
      <c r="W26" s="36"/>
      <c r="X26" s="101"/>
      <c r="Y26" s="89"/>
      <c r="Z26" s="101"/>
      <c r="AA26" s="89"/>
      <c r="AB26" s="101"/>
      <c r="AC26" s="89"/>
      <c r="AD26" s="101"/>
      <c r="AE26" s="89"/>
      <c r="AF26" s="101"/>
      <c r="AG26" s="89"/>
      <c r="AH26" s="101"/>
      <c r="AI26" s="89"/>
      <c r="AJ26" s="101"/>
      <c r="AK26" s="89"/>
      <c r="AL26" s="101"/>
      <c r="AM26" s="89"/>
      <c r="AN26" s="101"/>
      <c r="AO26" s="89"/>
      <c r="AP26" s="101"/>
      <c r="AQ26" s="89"/>
      <c r="AR26" s="101"/>
      <c r="AS26" s="89"/>
      <c r="AT26" s="101"/>
      <c r="AU26" s="89"/>
      <c r="AV26" s="101"/>
      <c r="AW26" s="89"/>
      <c r="AX26" s="101"/>
      <c r="AY26" s="89"/>
      <c r="AZ26" s="101"/>
      <c r="BA26" s="89"/>
      <c r="BB26" s="101"/>
      <c r="BC26" s="89"/>
      <c r="BD26" s="101"/>
      <c r="BE26" s="89"/>
      <c r="BF26" s="101"/>
      <c r="BG26" s="89"/>
      <c r="BH26" s="101"/>
      <c r="BI26" s="89"/>
      <c r="BJ26" s="101"/>
      <c r="BK26" s="89"/>
      <c r="BL26" s="101"/>
      <c r="BM26" s="89"/>
      <c r="BN26" s="101"/>
      <c r="BO26" s="89"/>
      <c r="BP26" s="101"/>
      <c r="BQ26" s="89"/>
      <c r="BR26" s="101"/>
      <c r="BS26" s="89"/>
      <c r="BT26" s="101"/>
      <c r="BU26" s="89"/>
      <c r="BV26" s="101"/>
      <c r="BW26" s="89"/>
      <c r="BX26" s="101"/>
      <c r="BY26" s="89"/>
      <c r="BZ26" s="101"/>
      <c r="CA26" s="89"/>
      <c r="CB26" s="101"/>
      <c r="CC26" s="89"/>
      <c r="CD26" s="101"/>
      <c r="CE26" s="89"/>
      <c r="CF26" s="101"/>
      <c r="CG26" s="89"/>
      <c r="CH26" s="101"/>
      <c r="CI26" s="89"/>
      <c r="CJ26" s="101"/>
      <c r="CK26" s="89"/>
      <c r="CL26" s="101"/>
      <c r="CM26" s="89"/>
      <c r="CN26" s="101"/>
      <c r="CO26" s="89"/>
      <c r="CP26" s="101"/>
      <c r="CQ26" s="89"/>
      <c r="CR26" s="101"/>
      <c r="CS26" s="89"/>
      <c r="CT26" s="101"/>
      <c r="CU26" s="89"/>
      <c r="CV26" s="101"/>
      <c r="CW26" s="89"/>
      <c r="CX26" s="101"/>
      <c r="CY26" s="89"/>
      <c r="CZ26" s="101"/>
      <c r="DA26" s="89"/>
      <c r="DB26" s="101"/>
      <c r="DC26" s="89"/>
      <c r="DD26" s="101"/>
      <c r="DE26" s="89"/>
      <c r="DF26" s="101"/>
      <c r="DG26" s="89"/>
      <c r="DH26" s="101"/>
      <c r="DI26" s="89"/>
      <c r="DJ26" s="101"/>
      <c r="DK26" s="89"/>
      <c r="DL26" s="101"/>
      <c r="DM26" s="89"/>
      <c r="DN26" s="101"/>
      <c r="DO26" s="89"/>
      <c r="DP26" s="101"/>
      <c r="DQ26" s="89"/>
      <c r="DR26" s="101"/>
      <c r="DS26" s="89"/>
      <c r="DT26" s="101"/>
      <c r="DU26" s="89"/>
      <c r="DV26" s="101"/>
      <c r="DW26" s="89"/>
      <c r="DX26" s="101"/>
      <c r="DY26" s="89"/>
      <c r="DZ26" s="101"/>
      <c r="EA26" s="89"/>
      <c r="EB26" s="101"/>
      <c r="EC26" s="89"/>
      <c r="ED26" s="101"/>
      <c r="EE26" s="89"/>
      <c r="EF26" s="101"/>
      <c r="EG26" s="89"/>
      <c r="EH26" s="101"/>
      <c r="EI26" s="89"/>
      <c r="EJ26" s="101"/>
      <c r="EK26" s="89"/>
      <c r="EL26" s="101"/>
      <c r="EM26" s="89"/>
      <c r="EN26" s="101"/>
      <c r="EO26" s="89"/>
      <c r="EP26" s="101"/>
      <c r="EQ26" s="89"/>
      <c r="ER26" s="101"/>
      <c r="ES26" s="89"/>
      <c r="ET26" s="101"/>
      <c r="EU26" s="89"/>
      <c r="EV26" s="101"/>
      <c r="EW26" s="89"/>
      <c r="EX26" s="101"/>
      <c r="EY26" s="89"/>
      <c r="EZ26" s="101"/>
      <c r="FA26" s="89"/>
      <c r="FB26" s="101"/>
      <c r="FC26" s="89"/>
      <c r="FD26" s="101"/>
      <c r="FE26" s="89"/>
      <c r="FF26" s="101"/>
      <c r="FG26" s="89"/>
      <c r="FH26" s="101"/>
      <c r="FI26" s="89"/>
      <c r="FJ26" s="101"/>
      <c r="FK26" s="89"/>
      <c r="FL26" s="101"/>
      <c r="FM26" s="89"/>
      <c r="FN26" s="101"/>
      <c r="FO26" s="89"/>
      <c r="FP26" s="101"/>
      <c r="FQ26" s="89"/>
      <c r="FR26" s="101"/>
      <c r="FS26" s="89"/>
      <c r="FT26" s="101"/>
      <c r="FU26" s="89"/>
      <c r="FV26" s="101"/>
      <c r="FW26" s="89"/>
      <c r="FX26" s="101"/>
      <c r="FY26" s="89"/>
      <c r="FZ26" s="101"/>
      <c r="GA26" s="89"/>
      <c r="GB26" s="101"/>
      <c r="GC26" s="89"/>
      <c r="GD26" s="101"/>
      <c r="GE26" s="89"/>
      <c r="GF26" s="101"/>
      <c r="GG26" s="89"/>
      <c r="GH26" s="101"/>
      <c r="GI26" s="89"/>
      <c r="GJ26" s="101"/>
      <c r="GK26" s="89"/>
      <c r="GL26" s="101"/>
      <c r="GM26" s="89"/>
      <c r="GN26" s="101"/>
      <c r="GO26" s="89"/>
      <c r="GP26" s="101"/>
      <c r="GQ26" s="89"/>
      <c r="GR26" s="101"/>
      <c r="GS26" s="89"/>
      <c r="GT26" s="101"/>
      <c r="GU26" s="89"/>
      <c r="GV26" s="101"/>
      <c r="GW26" s="89"/>
      <c r="GX26" s="101"/>
      <c r="GY26" s="89"/>
      <c r="GZ26" s="101"/>
      <c r="HA26" s="89"/>
      <c r="HB26" s="101"/>
      <c r="HC26" s="89"/>
      <c r="HD26" s="101"/>
      <c r="HE26" s="89"/>
      <c r="HF26" s="101"/>
      <c r="HG26" s="89"/>
      <c r="HH26" s="101"/>
      <c r="HI26" s="89"/>
      <c r="HJ26" s="101"/>
      <c r="HK26" s="89"/>
      <c r="HL26" s="101"/>
      <c r="HM26" s="89"/>
      <c r="HN26" s="101"/>
      <c r="HO26" s="89"/>
      <c r="HP26" s="101"/>
      <c r="HQ26" s="89"/>
      <c r="HR26" s="101"/>
      <c r="HS26" s="89"/>
      <c r="HT26" s="101"/>
      <c r="HU26" s="89"/>
      <c r="HV26" s="101"/>
      <c r="HW26" s="89"/>
      <c r="HX26" s="101"/>
      <c r="HY26" s="89"/>
      <c r="HZ26" s="101"/>
      <c r="IA26" s="89"/>
      <c r="IB26" s="101"/>
      <c r="IC26" s="89"/>
      <c r="ID26" s="101"/>
      <c r="IE26" s="89"/>
      <c r="IF26" s="101"/>
      <c r="IG26" s="89"/>
      <c r="IH26" s="101"/>
      <c r="II26" s="89"/>
      <c r="IJ26" s="101"/>
      <c r="IK26" s="89"/>
      <c r="IL26" s="101"/>
      <c r="IM26" s="89"/>
      <c r="IN26" s="101"/>
      <c r="IO26" s="89"/>
      <c r="IP26" s="101"/>
      <c r="IQ26" s="89"/>
      <c r="IR26" s="101"/>
      <c r="IS26" s="89"/>
      <c r="IT26" s="101"/>
      <c r="IU26" s="89"/>
      <c r="IV26" s="101"/>
    </row>
    <row r="27" spans="1:256" ht="47.25" customHeight="1">
      <c r="A27" s="35" t="s">
        <v>43</v>
      </c>
      <c r="B27" s="72" t="s">
        <v>44</v>
      </c>
      <c r="C27" s="87"/>
      <c r="D27" s="72"/>
      <c r="E27" s="85">
        <f t="shared" si="11"/>
        <v>3012.9</v>
      </c>
      <c r="F27" s="98">
        <v>3012.9</v>
      </c>
      <c r="G27" s="87"/>
      <c r="H27" s="10">
        <f t="shared" si="12"/>
        <v>4144.6</v>
      </c>
      <c r="I27" s="88">
        <v>4144.6</v>
      </c>
      <c r="J27" s="72"/>
      <c r="K27" s="33">
        <f t="shared" si="9"/>
        <v>4300</v>
      </c>
      <c r="L27" s="63">
        <v>4300</v>
      </c>
      <c r="M27" s="87"/>
      <c r="N27" s="72"/>
      <c r="O27" s="87"/>
      <c r="P27" s="72"/>
      <c r="Q27" s="33">
        <f t="shared" si="8"/>
        <v>4300</v>
      </c>
      <c r="R27" s="63">
        <v>4300</v>
      </c>
      <c r="S27" s="87"/>
      <c r="T27" s="96">
        <f t="shared" si="10"/>
        <v>4300</v>
      </c>
      <c r="U27" s="87">
        <v>4300</v>
      </c>
      <c r="V27" s="99"/>
      <c r="W27" s="37" t="s">
        <v>650</v>
      </c>
      <c r="X27" s="101"/>
      <c r="Y27" s="89"/>
      <c r="Z27" s="101"/>
      <c r="AA27" s="89"/>
      <c r="AB27" s="101"/>
      <c r="AC27" s="89"/>
      <c r="AD27" s="101"/>
      <c r="AE27" s="89"/>
      <c r="AF27" s="101"/>
      <c r="AG27" s="89"/>
      <c r="AH27" s="101"/>
      <c r="AI27" s="89"/>
      <c r="AJ27" s="101"/>
      <c r="AK27" s="89"/>
      <c r="AL27" s="101"/>
      <c r="AM27" s="89"/>
      <c r="AN27" s="101"/>
      <c r="AO27" s="89"/>
      <c r="AP27" s="101"/>
      <c r="AQ27" s="89"/>
      <c r="AR27" s="101"/>
      <c r="AS27" s="89"/>
      <c r="AT27" s="101"/>
      <c r="AU27" s="89"/>
      <c r="AV27" s="101"/>
      <c r="AW27" s="89"/>
      <c r="AX27" s="101"/>
      <c r="AY27" s="89"/>
      <c r="AZ27" s="101"/>
      <c r="BA27" s="89"/>
      <c r="BB27" s="101"/>
      <c r="BC27" s="89"/>
      <c r="BD27" s="101"/>
      <c r="BE27" s="89"/>
      <c r="BF27" s="101"/>
      <c r="BG27" s="89"/>
      <c r="BH27" s="101"/>
      <c r="BI27" s="89"/>
      <c r="BJ27" s="101"/>
      <c r="BK27" s="89"/>
      <c r="BL27" s="101"/>
      <c r="BM27" s="89"/>
      <c r="BN27" s="101"/>
      <c r="BO27" s="89"/>
      <c r="BP27" s="101"/>
      <c r="BQ27" s="89"/>
      <c r="BR27" s="101"/>
      <c r="BS27" s="89"/>
      <c r="BT27" s="101"/>
      <c r="BU27" s="89"/>
      <c r="BV27" s="101"/>
      <c r="BW27" s="89"/>
      <c r="BX27" s="101"/>
      <c r="BY27" s="89"/>
      <c r="BZ27" s="101"/>
      <c r="CA27" s="89"/>
      <c r="CB27" s="101"/>
      <c r="CC27" s="89"/>
      <c r="CD27" s="101"/>
      <c r="CE27" s="89"/>
      <c r="CF27" s="101"/>
      <c r="CG27" s="89"/>
      <c r="CH27" s="101"/>
      <c r="CI27" s="89"/>
      <c r="CJ27" s="101"/>
      <c r="CK27" s="89"/>
      <c r="CL27" s="101"/>
      <c r="CM27" s="89"/>
      <c r="CN27" s="101"/>
      <c r="CO27" s="89"/>
      <c r="CP27" s="101"/>
      <c r="CQ27" s="89"/>
      <c r="CR27" s="101"/>
      <c r="CS27" s="89"/>
      <c r="CT27" s="101"/>
      <c r="CU27" s="89"/>
      <c r="CV27" s="101"/>
      <c r="CW27" s="89"/>
      <c r="CX27" s="101"/>
      <c r="CY27" s="89"/>
      <c r="CZ27" s="101"/>
      <c r="DA27" s="89"/>
      <c r="DB27" s="101"/>
      <c r="DC27" s="89"/>
      <c r="DD27" s="101"/>
      <c r="DE27" s="89"/>
      <c r="DF27" s="101"/>
      <c r="DG27" s="89"/>
      <c r="DH27" s="101"/>
      <c r="DI27" s="89"/>
      <c r="DJ27" s="101"/>
      <c r="DK27" s="89"/>
      <c r="DL27" s="101"/>
      <c r="DM27" s="89"/>
      <c r="DN27" s="101"/>
      <c r="DO27" s="89"/>
      <c r="DP27" s="101"/>
      <c r="DQ27" s="89"/>
      <c r="DR27" s="101"/>
      <c r="DS27" s="89"/>
      <c r="DT27" s="101"/>
      <c r="DU27" s="89"/>
      <c r="DV27" s="101"/>
      <c r="DW27" s="89"/>
      <c r="DX27" s="101"/>
      <c r="DY27" s="89"/>
      <c r="DZ27" s="101"/>
      <c r="EA27" s="89"/>
      <c r="EB27" s="101"/>
      <c r="EC27" s="89"/>
      <c r="ED27" s="101"/>
      <c r="EE27" s="89"/>
      <c r="EF27" s="101"/>
      <c r="EG27" s="89"/>
      <c r="EH27" s="101"/>
      <c r="EI27" s="89"/>
      <c r="EJ27" s="101"/>
      <c r="EK27" s="89"/>
      <c r="EL27" s="101"/>
      <c r="EM27" s="89"/>
      <c r="EN27" s="101"/>
      <c r="EO27" s="89"/>
      <c r="EP27" s="101"/>
      <c r="EQ27" s="89"/>
      <c r="ER27" s="101"/>
      <c r="ES27" s="89"/>
      <c r="ET27" s="101"/>
      <c r="EU27" s="89"/>
      <c r="EV27" s="101"/>
      <c r="EW27" s="89"/>
      <c r="EX27" s="101"/>
      <c r="EY27" s="89"/>
      <c r="EZ27" s="101"/>
      <c r="FA27" s="89"/>
      <c r="FB27" s="101"/>
      <c r="FC27" s="89"/>
      <c r="FD27" s="101"/>
      <c r="FE27" s="89"/>
      <c r="FF27" s="101"/>
      <c r="FG27" s="89"/>
      <c r="FH27" s="101"/>
      <c r="FI27" s="89"/>
      <c r="FJ27" s="101"/>
      <c r="FK27" s="89"/>
      <c r="FL27" s="101"/>
      <c r="FM27" s="89"/>
      <c r="FN27" s="101"/>
      <c r="FO27" s="89"/>
      <c r="FP27" s="101"/>
      <c r="FQ27" s="89"/>
      <c r="FR27" s="101"/>
      <c r="FS27" s="89"/>
      <c r="FT27" s="101"/>
      <c r="FU27" s="89"/>
      <c r="FV27" s="101"/>
      <c r="FW27" s="89"/>
      <c r="FX27" s="101"/>
      <c r="FY27" s="89"/>
      <c r="FZ27" s="101"/>
      <c r="GA27" s="89"/>
      <c r="GB27" s="101"/>
      <c r="GC27" s="89"/>
      <c r="GD27" s="101"/>
      <c r="GE27" s="89"/>
      <c r="GF27" s="101"/>
      <c r="GG27" s="89"/>
      <c r="GH27" s="101"/>
      <c r="GI27" s="89"/>
      <c r="GJ27" s="101"/>
      <c r="GK27" s="89"/>
      <c r="GL27" s="101"/>
      <c r="GM27" s="89"/>
      <c r="GN27" s="101"/>
      <c r="GO27" s="89"/>
      <c r="GP27" s="101"/>
      <c r="GQ27" s="89"/>
      <c r="GR27" s="101"/>
      <c r="GS27" s="89"/>
      <c r="GT27" s="101"/>
      <c r="GU27" s="89"/>
      <c r="GV27" s="101"/>
      <c r="GW27" s="89"/>
      <c r="GX27" s="101"/>
      <c r="GY27" s="89"/>
      <c r="GZ27" s="101"/>
      <c r="HA27" s="89"/>
      <c r="HB27" s="101"/>
      <c r="HC27" s="89"/>
      <c r="HD27" s="101"/>
      <c r="HE27" s="89"/>
      <c r="HF27" s="101"/>
      <c r="HG27" s="89"/>
      <c r="HH27" s="101"/>
      <c r="HI27" s="89"/>
      <c r="HJ27" s="101"/>
      <c r="HK27" s="89"/>
      <c r="HL27" s="101"/>
      <c r="HM27" s="89"/>
      <c r="HN27" s="101"/>
      <c r="HO27" s="89"/>
      <c r="HP27" s="101"/>
      <c r="HQ27" s="89"/>
      <c r="HR27" s="101"/>
      <c r="HS27" s="89"/>
      <c r="HT27" s="101"/>
      <c r="HU27" s="89"/>
      <c r="HV27" s="101"/>
      <c r="HW27" s="89"/>
      <c r="HX27" s="101"/>
      <c r="HY27" s="89"/>
      <c r="HZ27" s="101"/>
      <c r="IA27" s="89"/>
      <c r="IB27" s="101"/>
      <c r="IC27" s="89"/>
      <c r="ID27" s="101"/>
      <c r="IE27" s="89"/>
      <c r="IF27" s="101"/>
      <c r="IG27" s="89"/>
      <c r="IH27" s="101"/>
      <c r="II27" s="89"/>
      <c r="IJ27" s="101"/>
      <c r="IK27" s="89"/>
      <c r="IL27" s="101"/>
      <c r="IM27" s="89"/>
      <c r="IN27" s="101"/>
      <c r="IO27" s="89"/>
      <c r="IP27" s="101"/>
      <c r="IQ27" s="89"/>
      <c r="IR27" s="101"/>
      <c r="IS27" s="89"/>
      <c r="IT27" s="101"/>
      <c r="IU27" s="89"/>
      <c r="IV27" s="101"/>
    </row>
    <row r="28" spans="1:256" ht="54.75" customHeight="1">
      <c r="A28" s="35" t="s">
        <v>45</v>
      </c>
      <c r="B28" s="72" t="s">
        <v>46</v>
      </c>
      <c r="C28" s="87"/>
      <c r="D28" s="72"/>
      <c r="E28" s="85">
        <f t="shared" si="11"/>
        <v>220.3</v>
      </c>
      <c r="F28" s="98">
        <v>220.3</v>
      </c>
      <c r="G28" s="87"/>
      <c r="H28" s="10">
        <f t="shared" si="12"/>
        <v>30</v>
      </c>
      <c r="I28" s="88">
        <v>30</v>
      </c>
      <c r="J28" s="72"/>
      <c r="K28" s="33">
        <f t="shared" si="9"/>
        <v>32</v>
      </c>
      <c r="L28" s="63">
        <v>32</v>
      </c>
      <c r="M28" s="87"/>
      <c r="N28" s="72"/>
      <c r="O28" s="87"/>
      <c r="P28" s="72"/>
      <c r="Q28" s="87">
        <f t="shared" si="8"/>
        <v>32</v>
      </c>
      <c r="R28" s="72">
        <v>32</v>
      </c>
      <c r="S28" s="87"/>
      <c r="T28" s="72">
        <f t="shared" si="10"/>
        <v>32</v>
      </c>
      <c r="U28" s="87">
        <v>32</v>
      </c>
      <c r="V28" s="99"/>
      <c r="W28" s="37" t="s">
        <v>651</v>
      </c>
      <c r="X28" s="101"/>
      <c r="Y28" s="89"/>
      <c r="Z28" s="101"/>
      <c r="AA28" s="89"/>
      <c r="AB28" s="101"/>
      <c r="AC28" s="89"/>
      <c r="AD28" s="101"/>
      <c r="AE28" s="89"/>
      <c r="AF28" s="101"/>
      <c r="AG28" s="89"/>
      <c r="AH28" s="101"/>
      <c r="AI28" s="89"/>
      <c r="AJ28" s="101"/>
      <c r="AK28" s="89"/>
      <c r="AL28" s="101"/>
      <c r="AM28" s="89"/>
      <c r="AN28" s="101"/>
      <c r="AO28" s="89"/>
      <c r="AP28" s="101"/>
      <c r="AQ28" s="89"/>
      <c r="AR28" s="101"/>
      <c r="AS28" s="89"/>
      <c r="AT28" s="101"/>
      <c r="AU28" s="89"/>
      <c r="AV28" s="101"/>
      <c r="AW28" s="89"/>
      <c r="AX28" s="101"/>
      <c r="AY28" s="89"/>
      <c r="AZ28" s="101"/>
      <c r="BA28" s="89"/>
      <c r="BB28" s="101"/>
      <c r="BC28" s="89"/>
      <c r="BD28" s="101"/>
      <c r="BE28" s="89"/>
      <c r="BF28" s="101"/>
      <c r="BG28" s="89"/>
      <c r="BH28" s="101"/>
      <c r="BI28" s="89"/>
      <c r="BJ28" s="101"/>
      <c r="BK28" s="89"/>
      <c r="BL28" s="101"/>
      <c r="BM28" s="89"/>
      <c r="BN28" s="101"/>
      <c r="BO28" s="89"/>
      <c r="BP28" s="101"/>
      <c r="BQ28" s="89"/>
      <c r="BR28" s="101"/>
      <c r="BS28" s="89"/>
      <c r="BT28" s="101"/>
      <c r="BU28" s="89"/>
      <c r="BV28" s="101"/>
      <c r="BW28" s="89"/>
      <c r="BX28" s="101"/>
      <c r="BY28" s="89"/>
      <c r="BZ28" s="101"/>
      <c r="CA28" s="89"/>
      <c r="CB28" s="101"/>
      <c r="CC28" s="89"/>
      <c r="CD28" s="101"/>
      <c r="CE28" s="89"/>
      <c r="CF28" s="101"/>
      <c r="CG28" s="89"/>
      <c r="CH28" s="101"/>
      <c r="CI28" s="89"/>
      <c r="CJ28" s="101"/>
      <c r="CK28" s="89"/>
      <c r="CL28" s="101"/>
      <c r="CM28" s="89"/>
      <c r="CN28" s="101"/>
      <c r="CO28" s="89"/>
      <c r="CP28" s="101"/>
      <c r="CQ28" s="89"/>
      <c r="CR28" s="101"/>
      <c r="CS28" s="89"/>
      <c r="CT28" s="101"/>
      <c r="CU28" s="89"/>
      <c r="CV28" s="101"/>
      <c r="CW28" s="89"/>
      <c r="CX28" s="101"/>
      <c r="CY28" s="89"/>
      <c r="CZ28" s="101"/>
      <c r="DA28" s="89"/>
      <c r="DB28" s="101"/>
      <c r="DC28" s="89"/>
      <c r="DD28" s="101"/>
      <c r="DE28" s="89"/>
      <c r="DF28" s="101"/>
      <c r="DG28" s="89"/>
      <c r="DH28" s="101"/>
      <c r="DI28" s="89"/>
      <c r="DJ28" s="101"/>
      <c r="DK28" s="89"/>
      <c r="DL28" s="101"/>
      <c r="DM28" s="89"/>
      <c r="DN28" s="101"/>
      <c r="DO28" s="89"/>
      <c r="DP28" s="101"/>
      <c r="DQ28" s="89"/>
      <c r="DR28" s="101"/>
      <c r="DS28" s="89"/>
      <c r="DT28" s="101"/>
      <c r="DU28" s="89"/>
      <c r="DV28" s="101"/>
      <c r="DW28" s="89"/>
      <c r="DX28" s="101"/>
      <c r="DY28" s="89"/>
      <c r="DZ28" s="101"/>
      <c r="EA28" s="89"/>
      <c r="EB28" s="101"/>
      <c r="EC28" s="89"/>
      <c r="ED28" s="101"/>
      <c r="EE28" s="89"/>
      <c r="EF28" s="101"/>
      <c r="EG28" s="89"/>
      <c r="EH28" s="101"/>
      <c r="EI28" s="89"/>
      <c r="EJ28" s="101"/>
      <c r="EK28" s="89"/>
      <c r="EL28" s="101"/>
      <c r="EM28" s="89"/>
      <c r="EN28" s="101"/>
      <c r="EO28" s="89"/>
      <c r="EP28" s="101"/>
      <c r="EQ28" s="89"/>
      <c r="ER28" s="101"/>
      <c r="ES28" s="89"/>
      <c r="ET28" s="101"/>
      <c r="EU28" s="89"/>
      <c r="EV28" s="101"/>
      <c r="EW28" s="89"/>
      <c r="EX28" s="101"/>
      <c r="EY28" s="89"/>
      <c r="EZ28" s="101"/>
      <c r="FA28" s="89"/>
      <c r="FB28" s="101"/>
      <c r="FC28" s="89"/>
      <c r="FD28" s="101"/>
      <c r="FE28" s="89"/>
      <c r="FF28" s="101"/>
      <c r="FG28" s="89"/>
      <c r="FH28" s="101"/>
      <c r="FI28" s="89"/>
      <c r="FJ28" s="101"/>
      <c r="FK28" s="89"/>
      <c r="FL28" s="101"/>
      <c r="FM28" s="89"/>
      <c r="FN28" s="101"/>
      <c r="FO28" s="89"/>
      <c r="FP28" s="101"/>
      <c r="FQ28" s="89"/>
      <c r="FR28" s="101"/>
      <c r="FS28" s="89"/>
      <c r="FT28" s="101"/>
      <c r="FU28" s="89"/>
      <c r="FV28" s="101"/>
      <c r="FW28" s="89"/>
      <c r="FX28" s="101"/>
      <c r="FY28" s="89"/>
      <c r="FZ28" s="101"/>
      <c r="GA28" s="89"/>
      <c r="GB28" s="101"/>
      <c r="GC28" s="89"/>
      <c r="GD28" s="101"/>
      <c r="GE28" s="89"/>
      <c r="GF28" s="101"/>
      <c r="GG28" s="89"/>
      <c r="GH28" s="101"/>
      <c r="GI28" s="89"/>
      <c r="GJ28" s="101"/>
      <c r="GK28" s="89"/>
      <c r="GL28" s="101"/>
      <c r="GM28" s="89"/>
      <c r="GN28" s="101"/>
      <c r="GO28" s="89"/>
      <c r="GP28" s="101"/>
      <c r="GQ28" s="89"/>
      <c r="GR28" s="101"/>
      <c r="GS28" s="89"/>
      <c r="GT28" s="101"/>
      <c r="GU28" s="89"/>
      <c r="GV28" s="101"/>
      <c r="GW28" s="89"/>
      <c r="GX28" s="101"/>
      <c r="GY28" s="89"/>
      <c r="GZ28" s="101"/>
      <c r="HA28" s="89"/>
      <c r="HB28" s="101"/>
      <c r="HC28" s="89"/>
      <c r="HD28" s="101"/>
      <c r="HE28" s="89"/>
      <c r="HF28" s="101"/>
      <c r="HG28" s="89"/>
      <c r="HH28" s="101"/>
      <c r="HI28" s="89"/>
      <c r="HJ28" s="101"/>
      <c r="HK28" s="89"/>
      <c r="HL28" s="101"/>
      <c r="HM28" s="89"/>
      <c r="HN28" s="101"/>
      <c r="HO28" s="89"/>
      <c r="HP28" s="101"/>
      <c r="HQ28" s="89"/>
      <c r="HR28" s="101"/>
      <c r="HS28" s="89"/>
      <c r="HT28" s="101"/>
      <c r="HU28" s="89"/>
      <c r="HV28" s="101"/>
      <c r="HW28" s="89"/>
      <c r="HX28" s="101"/>
      <c r="HY28" s="89"/>
      <c r="HZ28" s="101"/>
      <c r="IA28" s="89"/>
      <c r="IB28" s="101"/>
      <c r="IC28" s="89"/>
      <c r="ID28" s="101"/>
      <c r="IE28" s="89"/>
      <c r="IF28" s="101"/>
      <c r="IG28" s="89"/>
      <c r="IH28" s="101"/>
      <c r="II28" s="89"/>
      <c r="IJ28" s="101"/>
      <c r="IK28" s="89"/>
      <c r="IL28" s="101"/>
      <c r="IM28" s="89"/>
      <c r="IN28" s="101"/>
      <c r="IO28" s="89"/>
      <c r="IP28" s="101"/>
      <c r="IQ28" s="89"/>
      <c r="IR28" s="101"/>
      <c r="IS28" s="89"/>
      <c r="IT28" s="101"/>
      <c r="IU28" s="89"/>
      <c r="IV28" s="101"/>
    </row>
    <row r="29" spans="1:256" ht="54.75" customHeight="1">
      <c r="A29" s="35" t="s">
        <v>47</v>
      </c>
      <c r="B29" s="72" t="s">
        <v>48</v>
      </c>
      <c r="C29" s="87"/>
      <c r="D29" s="72"/>
      <c r="E29" s="85"/>
      <c r="F29" s="98"/>
      <c r="G29" s="87"/>
      <c r="H29" s="10">
        <f t="shared" si="12"/>
        <v>200</v>
      </c>
      <c r="I29" s="88">
        <v>200</v>
      </c>
      <c r="J29" s="72"/>
      <c r="K29" s="33">
        <f t="shared" si="9"/>
        <v>200</v>
      </c>
      <c r="L29" s="63">
        <v>200</v>
      </c>
      <c r="M29" s="87"/>
      <c r="N29" s="72"/>
      <c r="O29" s="87"/>
      <c r="P29" s="72"/>
      <c r="Q29" s="87">
        <f t="shared" si="8"/>
        <v>200</v>
      </c>
      <c r="R29" s="72">
        <v>200</v>
      </c>
      <c r="S29" s="87"/>
      <c r="T29" s="72">
        <f t="shared" si="10"/>
        <v>200</v>
      </c>
      <c r="U29" s="87">
        <v>200</v>
      </c>
      <c r="V29" s="99"/>
      <c r="W29" s="71"/>
      <c r="X29" s="101"/>
      <c r="Y29" s="89"/>
      <c r="Z29" s="101"/>
      <c r="AA29" s="89"/>
      <c r="AB29" s="101"/>
      <c r="AC29" s="89"/>
      <c r="AD29" s="101"/>
      <c r="AE29" s="89"/>
      <c r="AF29" s="101"/>
      <c r="AG29" s="89"/>
      <c r="AH29" s="101"/>
      <c r="AI29" s="89"/>
      <c r="AJ29" s="101"/>
      <c r="AK29" s="89"/>
      <c r="AL29" s="101"/>
      <c r="AM29" s="89"/>
      <c r="AN29" s="101"/>
      <c r="AO29" s="89"/>
      <c r="AP29" s="101"/>
      <c r="AQ29" s="89"/>
      <c r="AR29" s="101"/>
      <c r="AS29" s="89"/>
      <c r="AT29" s="101"/>
      <c r="AU29" s="89"/>
      <c r="AV29" s="101"/>
      <c r="AW29" s="89"/>
      <c r="AX29" s="101"/>
      <c r="AY29" s="89"/>
      <c r="AZ29" s="101"/>
      <c r="BA29" s="89"/>
      <c r="BB29" s="101"/>
      <c r="BC29" s="89"/>
      <c r="BD29" s="101"/>
      <c r="BE29" s="89"/>
      <c r="BF29" s="101"/>
      <c r="BG29" s="89"/>
      <c r="BH29" s="101"/>
      <c r="BI29" s="89"/>
      <c r="BJ29" s="101"/>
      <c r="BK29" s="89"/>
      <c r="BL29" s="101"/>
      <c r="BM29" s="89"/>
      <c r="BN29" s="101"/>
      <c r="BO29" s="89"/>
      <c r="BP29" s="101"/>
      <c r="BQ29" s="89"/>
      <c r="BR29" s="101"/>
      <c r="BS29" s="89"/>
      <c r="BT29" s="101"/>
      <c r="BU29" s="89"/>
      <c r="BV29" s="101"/>
      <c r="BW29" s="89"/>
      <c r="BX29" s="101"/>
      <c r="BY29" s="89"/>
      <c r="BZ29" s="101"/>
      <c r="CA29" s="89"/>
      <c r="CB29" s="101"/>
      <c r="CC29" s="89"/>
      <c r="CD29" s="101"/>
      <c r="CE29" s="89"/>
      <c r="CF29" s="101"/>
      <c r="CG29" s="89"/>
      <c r="CH29" s="101"/>
      <c r="CI29" s="89"/>
      <c r="CJ29" s="101"/>
      <c r="CK29" s="89"/>
      <c r="CL29" s="101"/>
      <c r="CM29" s="89"/>
      <c r="CN29" s="101"/>
      <c r="CO29" s="89"/>
      <c r="CP29" s="101"/>
      <c r="CQ29" s="89"/>
      <c r="CR29" s="101"/>
      <c r="CS29" s="89"/>
      <c r="CT29" s="101"/>
      <c r="CU29" s="89"/>
      <c r="CV29" s="101"/>
      <c r="CW29" s="89"/>
      <c r="CX29" s="101"/>
      <c r="CY29" s="89"/>
      <c r="CZ29" s="101"/>
      <c r="DA29" s="89"/>
      <c r="DB29" s="101"/>
      <c r="DC29" s="89"/>
      <c r="DD29" s="101"/>
      <c r="DE29" s="89"/>
      <c r="DF29" s="101"/>
      <c r="DG29" s="89"/>
      <c r="DH29" s="101"/>
      <c r="DI29" s="89"/>
      <c r="DJ29" s="101"/>
      <c r="DK29" s="89"/>
      <c r="DL29" s="101"/>
      <c r="DM29" s="89"/>
      <c r="DN29" s="101"/>
      <c r="DO29" s="89"/>
      <c r="DP29" s="101"/>
      <c r="DQ29" s="89"/>
      <c r="DR29" s="101"/>
      <c r="DS29" s="89"/>
      <c r="DT29" s="101"/>
      <c r="DU29" s="89"/>
      <c r="DV29" s="101"/>
      <c r="DW29" s="89"/>
      <c r="DX29" s="101"/>
      <c r="DY29" s="89"/>
      <c r="DZ29" s="101"/>
      <c r="EA29" s="89"/>
      <c r="EB29" s="101"/>
      <c r="EC29" s="89"/>
      <c r="ED29" s="101"/>
      <c r="EE29" s="89"/>
      <c r="EF29" s="101"/>
      <c r="EG29" s="89"/>
      <c r="EH29" s="101"/>
      <c r="EI29" s="89"/>
      <c r="EJ29" s="101"/>
      <c r="EK29" s="89"/>
      <c r="EL29" s="101"/>
      <c r="EM29" s="89"/>
      <c r="EN29" s="101"/>
      <c r="EO29" s="89"/>
      <c r="EP29" s="101"/>
      <c r="EQ29" s="89"/>
      <c r="ER29" s="101"/>
      <c r="ES29" s="89"/>
      <c r="ET29" s="101"/>
      <c r="EU29" s="89"/>
      <c r="EV29" s="101"/>
      <c r="EW29" s="89"/>
      <c r="EX29" s="101"/>
      <c r="EY29" s="89"/>
      <c r="EZ29" s="101"/>
      <c r="FA29" s="89"/>
      <c r="FB29" s="101"/>
      <c r="FC29" s="89"/>
      <c r="FD29" s="101"/>
      <c r="FE29" s="89"/>
      <c r="FF29" s="101"/>
      <c r="FG29" s="89"/>
      <c r="FH29" s="101"/>
      <c r="FI29" s="89"/>
      <c r="FJ29" s="101"/>
      <c r="FK29" s="89"/>
      <c r="FL29" s="101"/>
      <c r="FM29" s="89"/>
      <c r="FN29" s="101"/>
      <c r="FO29" s="89"/>
      <c r="FP29" s="101"/>
      <c r="FQ29" s="89"/>
      <c r="FR29" s="101"/>
      <c r="FS29" s="89"/>
      <c r="FT29" s="101"/>
      <c r="FU29" s="89"/>
      <c r="FV29" s="101"/>
      <c r="FW29" s="89"/>
      <c r="FX29" s="101"/>
      <c r="FY29" s="89"/>
      <c r="FZ29" s="101"/>
      <c r="GA29" s="89"/>
      <c r="GB29" s="101"/>
      <c r="GC29" s="89"/>
      <c r="GD29" s="101"/>
      <c r="GE29" s="89"/>
      <c r="GF29" s="101"/>
      <c r="GG29" s="89"/>
      <c r="GH29" s="101"/>
      <c r="GI29" s="89"/>
      <c r="GJ29" s="101"/>
      <c r="GK29" s="89"/>
      <c r="GL29" s="101"/>
      <c r="GM29" s="89"/>
      <c r="GN29" s="101"/>
      <c r="GO29" s="89"/>
      <c r="GP29" s="101"/>
      <c r="GQ29" s="89"/>
      <c r="GR29" s="101"/>
      <c r="GS29" s="89"/>
      <c r="GT29" s="101"/>
      <c r="GU29" s="89"/>
      <c r="GV29" s="101"/>
      <c r="GW29" s="89"/>
      <c r="GX29" s="101"/>
      <c r="GY29" s="89"/>
      <c r="GZ29" s="101"/>
      <c r="HA29" s="89"/>
      <c r="HB29" s="101"/>
      <c r="HC29" s="89"/>
      <c r="HD29" s="101"/>
      <c r="HE29" s="89"/>
      <c r="HF29" s="101"/>
      <c r="HG29" s="89"/>
      <c r="HH29" s="101"/>
      <c r="HI29" s="89"/>
      <c r="HJ29" s="101"/>
      <c r="HK29" s="89"/>
      <c r="HL29" s="101"/>
      <c r="HM29" s="89"/>
      <c r="HN29" s="101"/>
      <c r="HO29" s="89"/>
      <c r="HP29" s="101"/>
      <c r="HQ29" s="89"/>
      <c r="HR29" s="101"/>
      <c r="HS29" s="89"/>
      <c r="HT29" s="101"/>
      <c r="HU29" s="89"/>
      <c r="HV29" s="101"/>
      <c r="HW29" s="89"/>
      <c r="HX29" s="101"/>
      <c r="HY29" s="89"/>
      <c r="HZ29" s="101"/>
      <c r="IA29" s="89"/>
      <c r="IB29" s="101"/>
      <c r="IC29" s="89"/>
      <c r="ID29" s="101"/>
      <c r="IE29" s="89"/>
      <c r="IF29" s="101"/>
      <c r="IG29" s="89"/>
      <c r="IH29" s="101"/>
      <c r="II29" s="89"/>
      <c r="IJ29" s="101"/>
      <c r="IK29" s="89"/>
      <c r="IL29" s="101"/>
      <c r="IM29" s="89"/>
      <c r="IN29" s="101"/>
      <c r="IO29" s="89"/>
      <c r="IP29" s="101"/>
      <c r="IQ29" s="89"/>
      <c r="IR29" s="101"/>
      <c r="IS29" s="89"/>
      <c r="IT29" s="101"/>
      <c r="IU29" s="89"/>
      <c r="IV29" s="101"/>
    </row>
    <row r="30" spans="1:256" ht="47.25" customHeight="1">
      <c r="A30" s="35" t="s">
        <v>49</v>
      </c>
      <c r="B30" s="72" t="s">
        <v>50</v>
      </c>
      <c r="C30" s="87"/>
      <c r="D30" s="72"/>
      <c r="E30" s="85">
        <f t="shared" si="11"/>
        <v>130</v>
      </c>
      <c r="F30" s="98">
        <v>130</v>
      </c>
      <c r="G30" s="87"/>
      <c r="H30" s="10">
        <f t="shared" si="12"/>
        <v>288</v>
      </c>
      <c r="I30" s="88">
        <v>288</v>
      </c>
      <c r="J30" s="72"/>
      <c r="K30" s="33">
        <f t="shared" si="9"/>
        <v>300</v>
      </c>
      <c r="L30" s="72">
        <v>300</v>
      </c>
      <c r="M30" s="87"/>
      <c r="N30" s="72"/>
      <c r="O30" s="87"/>
      <c r="P30" s="72"/>
      <c r="Q30" s="87">
        <f aca="true" t="shared" si="13" ref="Q30:Q36">SUM(R30:S30)</f>
        <v>300</v>
      </c>
      <c r="R30" s="72">
        <v>300</v>
      </c>
      <c r="S30" s="87"/>
      <c r="T30" s="72">
        <f t="shared" si="10"/>
        <v>300</v>
      </c>
      <c r="U30" s="87">
        <v>300</v>
      </c>
      <c r="V30" s="99"/>
      <c r="W30" s="37" t="s">
        <v>651</v>
      </c>
      <c r="X30" s="101"/>
      <c r="Y30" s="89"/>
      <c r="Z30" s="101"/>
      <c r="AA30" s="89"/>
      <c r="AB30" s="101"/>
      <c r="AC30" s="89"/>
      <c r="AD30" s="101"/>
      <c r="AE30" s="89"/>
      <c r="AF30" s="101"/>
      <c r="AG30" s="89"/>
      <c r="AH30" s="101"/>
      <c r="AI30" s="89"/>
      <c r="AJ30" s="101"/>
      <c r="AK30" s="89"/>
      <c r="AL30" s="101"/>
      <c r="AM30" s="89"/>
      <c r="AN30" s="101"/>
      <c r="AO30" s="89"/>
      <c r="AP30" s="101"/>
      <c r="AQ30" s="89"/>
      <c r="AR30" s="101"/>
      <c r="AS30" s="89"/>
      <c r="AT30" s="101"/>
      <c r="AU30" s="89"/>
      <c r="AV30" s="101"/>
      <c r="AW30" s="89"/>
      <c r="AX30" s="101"/>
      <c r="AY30" s="89"/>
      <c r="AZ30" s="101"/>
      <c r="BA30" s="89"/>
      <c r="BB30" s="101"/>
      <c r="BC30" s="89"/>
      <c r="BD30" s="101"/>
      <c r="BE30" s="89"/>
      <c r="BF30" s="101"/>
      <c r="BG30" s="89"/>
      <c r="BH30" s="101"/>
      <c r="BI30" s="89"/>
      <c r="BJ30" s="101"/>
      <c r="BK30" s="89"/>
      <c r="BL30" s="101"/>
      <c r="BM30" s="89"/>
      <c r="BN30" s="101"/>
      <c r="BO30" s="89"/>
      <c r="BP30" s="101"/>
      <c r="BQ30" s="89"/>
      <c r="BR30" s="101"/>
      <c r="BS30" s="89"/>
      <c r="BT30" s="101"/>
      <c r="BU30" s="89"/>
      <c r="BV30" s="101"/>
      <c r="BW30" s="89"/>
      <c r="BX30" s="101"/>
      <c r="BY30" s="89"/>
      <c r="BZ30" s="101"/>
      <c r="CA30" s="89"/>
      <c r="CB30" s="101"/>
      <c r="CC30" s="89"/>
      <c r="CD30" s="101"/>
      <c r="CE30" s="89"/>
      <c r="CF30" s="101"/>
      <c r="CG30" s="89"/>
      <c r="CH30" s="101"/>
      <c r="CI30" s="89"/>
      <c r="CJ30" s="101"/>
      <c r="CK30" s="89"/>
      <c r="CL30" s="101"/>
      <c r="CM30" s="89"/>
      <c r="CN30" s="101"/>
      <c r="CO30" s="89"/>
      <c r="CP30" s="101"/>
      <c r="CQ30" s="89"/>
      <c r="CR30" s="101"/>
      <c r="CS30" s="89"/>
      <c r="CT30" s="101"/>
      <c r="CU30" s="89"/>
      <c r="CV30" s="101"/>
      <c r="CW30" s="89"/>
      <c r="CX30" s="101"/>
      <c r="CY30" s="89"/>
      <c r="CZ30" s="101"/>
      <c r="DA30" s="89"/>
      <c r="DB30" s="101"/>
      <c r="DC30" s="89"/>
      <c r="DD30" s="101"/>
      <c r="DE30" s="89"/>
      <c r="DF30" s="101"/>
      <c r="DG30" s="89"/>
      <c r="DH30" s="101"/>
      <c r="DI30" s="89"/>
      <c r="DJ30" s="101"/>
      <c r="DK30" s="89"/>
      <c r="DL30" s="101"/>
      <c r="DM30" s="89"/>
      <c r="DN30" s="101"/>
      <c r="DO30" s="89"/>
      <c r="DP30" s="101"/>
      <c r="DQ30" s="89"/>
      <c r="DR30" s="101"/>
      <c r="DS30" s="89"/>
      <c r="DT30" s="101"/>
      <c r="DU30" s="89"/>
      <c r="DV30" s="101"/>
      <c r="DW30" s="89"/>
      <c r="DX30" s="101"/>
      <c r="DY30" s="89"/>
      <c r="DZ30" s="101"/>
      <c r="EA30" s="89"/>
      <c r="EB30" s="101"/>
      <c r="EC30" s="89"/>
      <c r="ED30" s="101"/>
      <c r="EE30" s="89"/>
      <c r="EF30" s="101"/>
      <c r="EG30" s="89"/>
      <c r="EH30" s="101"/>
      <c r="EI30" s="89"/>
      <c r="EJ30" s="101"/>
      <c r="EK30" s="89"/>
      <c r="EL30" s="101"/>
      <c r="EM30" s="89"/>
      <c r="EN30" s="101"/>
      <c r="EO30" s="89"/>
      <c r="EP30" s="101"/>
      <c r="EQ30" s="89"/>
      <c r="ER30" s="101"/>
      <c r="ES30" s="89"/>
      <c r="ET30" s="101"/>
      <c r="EU30" s="89"/>
      <c r="EV30" s="101"/>
      <c r="EW30" s="89"/>
      <c r="EX30" s="101"/>
      <c r="EY30" s="89"/>
      <c r="EZ30" s="101"/>
      <c r="FA30" s="89"/>
      <c r="FB30" s="101"/>
      <c r="FC30" s="89"/>
      <c r="FD30" s="101"/>
      <c r="FE30" s="89"/>
      <c r="FF30" s="101"/>
      <c r="FG30" s="89"/>
      <c r="FH30" s="101"/>
      <c r="FI30" s="89"/>
      <c r="FJ30" s="101"/>
      <c r="FK30" s="89"/>
      <c r="FL30" s="101"/>
      <c r="FM30" s="89"/>
      <c r="FN30" s="101"/>
      <c r="FO30" s="89"/>
      <c r="FP30" s="101"/>
      <c r="FQ30" s="89"/>
      <c r="FR30" s="101"/>
      <c r="FS30" s="89"/>
      <c r="FT30" s="101"/>
      <c r="FU30" s="89"/>
      <c r="FV30" s="101"/>
      <c r="FW30" s="89"/>
      <c r="FX30" s="101"/>
      <c r="FY30" s="89"/>
      <c r="FZ30" s="101"/>
      <c r="GA30" s="89"/>
      <c r="GB30" s="101"/>
      <c r="GC30" s="89"/>
      <c r="GD30" s="101"/>
      <c r="GE30" s="89"/>
      <c r="GF30" s="101"/>
      <c r="GG30" s="89"/>
      <c r="GH30" s="101"/>
      <c r="GI30" s="89"/>
      <c r="GJ30" s="101"/>
      <c r="GK30" s="89"/>
      <c r="GL30" s="101"/>
      <c r="GM30" s="89"/>
      <c r="GN30" s="101"/>
      <c r="GO30" s="89"/>
      <c r="GP30" s="101"/>
      <c r="GQ30" s="89"/>
      <c r="GR30" s="101"/>
      <c r="GS30" s="89"/>
      <c r="GT30" s="101"/>
      <c r="GU30" s="89"/>
      <c r="GV30" s="101"/>
      <c r="GW30" s="89"/>
      <c r="GX30" s="101"/>
      <c r="GY30" s="89"/>
      <c r="GZ30" s="101"/>
      <c r="HA30" s="89"/>
      <c r="HB30" s="101"/>
      <c r="HC30" s="89"/>
      <c r="HD30" s="101"/>
      <c r="HE30" s="89"/>
      <c r="HF30" s="101"/>
      <c r="HG30" s="89"/>
      <c r="HH30" s="101"/>
      <c r="HI30" s="89"/>
      <c r="HJ30" s="101"/>
      <c r="HK30" s="89"/>
      <c r="HL30" s="101"/>
      <c r="HM30" s="89"/>
      <c r="HN30" s="101"/>
      <c r="HO30" s="89"/>
      <c r="HP30" s="101"/>
      <c r="HQ30" s="89"/>
      <c r="HR30" s="101"/>
      <c r="HS30" s="89"/>
      <c r="HT30" s="101"/>
      <c r="HU30" s="89"/>
      <c r="HV30" s="101"/>
      <c r="HW30" s="89"/>
      <c r="HX30" s="101"/>
      <c r="HY30" s="89"/>
      <c r="HZ30" s="101"/>
      <c r="IA30" s="89"/>
      <c r="IB30" s="101"/>
      <c r="IC30" s="89"/>
      <c r="ID30" s="101"/>
      <c r="IE30" s="89"/>
      <c r="IF30" s="101"/>
      <c r="IG30" s="89"/>
      <c r="IH30" s="101"/>
      <c r="II30" s="89"/>
      <c r="IJ30" s="101"/>
      <c r="IK30" s="89"/>
      <c r="IL30" s="101"/>
      <c r="IM30" s="89"/>
      <c r="IN30" s="101"/>
      <c r="IO30" s="89"/>
      <c r="IP30" s="101"/>
      <c r="IQ30" s="89"/>
      <c r="IR30" s="101"/>
      <c r="IS30" s="89"/>
      <c r="IT30" s="101"/>
      <c r="IU30" s="89"/>
      <c r="IV30" s="101"/>
    </row>
    <row r="31" spans="1:256" ht="47.25" customHeight="1">
      <c r="A31" s="35" t="s">
        <v>53</v>
      </c>
      <c r="B31" s="72" t="s">
        <v>54</v>
      </c>
      <c r="C31" s="87"/>
      <c r="D31" s="72"/>
      <c r="E31" s="85">
        <f t="shared" si="11"/>
        <v>642.6</v>
      </c>
      <c r="F31" s="98">
        <v>642.6</v>
      </c>
      <c r="G31" s="87"/>
      <c r="H31" s="10">
        <f t="shared" si="12"/>
        <v>812</v>
      </c>
      <c r="I31" s="88">
        <v>812</v>
      </c>
      <c r="J31" s="72"/>
      <c r="K31" s="33">
        <f t="shared" si="9"/>
        <v>850</v>
      </c>
      <c r="L31" s="63">
        <v>850</v>
      </c>
      <c r="M31" s="87"/>
      <c r="N31" s="72"/>
      <c r="O31" s="87"/>
      <c r="P31" s="72"/>
      <c r="Q31" s="87">
        <f t="shared" si="13"/>
        <v>850</v>
      </c>
      <c r="R31" s="72">
        <v>850</v>
      </c>
      <c r="S31" s="87"/>
      <c r="T31" s="72">
        <f t="shared" si="10"/>
        <v>850</v>
      </c>
      <c r="U31" s="87">
        <v>850</v>
      </c>
      <c r="V31" s="99"/>
      <c r="W31" s="36"/>
      <c r="X31" s="101"/>
      <c r="Y31" s="89"/>
      <c r="Z31" s="101"/>
      <c r="AA31" s="89"/>
      <c r="AB31" s="101"/>
      <c r="AC31" s="89"/>
      <c r="AD31" s="101"/>
      <c r="AE31" s="89"/>
      <c r="AF31" s="101"/>
      <c r="AG31" s="89"/>
      <c r="AH31" s="101"/>
      <c r="AI31" s="89"/>
      <c r="AJ31" s="101"/>
      <c r="AK31" s="89"/>
      <c r="AL31" s="101"/>
      <c r="AM31" s="89"/>
      <c r="AN31" s="101"/>
      <c r="AO31" s="89"/>
      <c r="AP31" s="101"/>
      <c r="AQ31" s="89"/>
      <c r="AR31" s="101"/>
      <c r="AS31" s="89"/>
      <c r="AT31" s="101"/>
      <c r="AU31" s="89"/>
      <c r="AV31" s="101"/>
      <c r="AW31" s="89"/>
      <c r="AX31" s="101"/>
      <c r="AY31" s="89"/>
      <c r="AZ31" s="101"/>
      <c r="BA31" s="89"/>
      <c r="BB31" s="101"/>
      <c r="BC31" s="89"/>
      <c r="BD31" s="101"/>
      <c r="BE31" s="89"/>
      <c r="BF31" s="101"/>
      <c r="BG31" s="89"/>
      <c r="BH31" s="101"/>
      <c r="BI31" s="89"/>
      <c r="BJ31" s="101"/>
      <c r="BK31" s="89"/>
      <c r="BL31" s="101"/>
      <c r="BM31" s="89"/>
      <c r="BN31" s="101"/>
      <c r="BO31" s="89"/>
      <c r="BP31" s="101"/>
      <c r="BQ31" s="89"/>
      <c r="BR31" s="101"/>
      <c r="BS31" s="89"/>
      <c r="BT31" s="101"/>
      <c r="BU31" s="89"/>
      <c r="BV31" s="101"/>
      <c r="BW31" s="89"/>
      <c r="BX31" s="101"/>
      <c r="BY31" s="89"/>
      <c r="BZ31" s="101"/>
      <c r="CA31" s="89"/>
      <c r="CB31" s="101"/>
      <c r="CC31" s="89"/>
      <c r="CD31" s="101"/>
      <c r="CE31" s="89"/>
      <c r="CF31" s="101"/>
      <c r="CG31" s="89"/>
      <c r="CH31" s="101"/>
      <c r="CI31" s="89"/>
      <c r="CJ31" s="101"/>
      <c r="CK31" s="89"/>
      <c r="CL31" s="101"/>
      <c r="CM31" s="89"/>
      <c r="CN31" s="101"/>
      <c r="CO31" s="89"/>
      <c r="CP31" s="101"/>
      <c r="CQ31" s="89"/>
      <c r="CR31" s="101"/>
      <c r="CS31" s="89"/>
      <c r="CT31" s="101"/>
      <c r="CU31" s="89"/>
      <c r="CV31" s="101"/>
      <c r="CW31" s="89"/>
      <c r="CX31" s="101"/>
      <c r="CY31" s="89"/>
      <c r="CZ31" s="101"/>
      <c r="DA31" s="89"/>
      <c r="DB31" s="101"/>
      <c r="DC31" s="89"/>
      <c r="DD31" s="101"/>
      <c r="DE31" s="89"/>
      <c r="DF31" s="101"/>
      <c r="DG31" s="89"/>
      <c r="DH31" s="101"/>
      <c r="DI31" s="89"/>
      <c r="DJ31" s="101"/>
      <c r="DK31" s="89"/>
      <c r="DL31" s="101"/>
      <c r="DM31" s="89"/>
      <c r="DN31" s="101"/>
      <c r="DO31" s="89"/>
      <c r="DP31" s="101"/>
      <c r="DQ31" s="89"/>
      <c r="DR31" s="101"/>
      <c r="DS31" s="89"/>
      <c r="DT31" s="101"/>
      <c r="DU31" s="89"/>
      <c r="DV31" s="101"/>
      <c r="DW31" s="89"/>
      <c r="DX31" s="101"/>
      <c r="DY31" s="89"/>
      <c r="DZ31" s="101"/>
      <c r="EA31" s="89"/>
      <c r="EB31" s="101"/>
      <c r="EC31" s="89"/>
      <c r="ED31" s="101"/>
      <c r="EE31" s="89"/>
      <c r="EF31" s="101"/>
      <c r="EG31" s="89"/>
      <c r="EH31" s="101"/>
      <c r="EI31" s="89"/>
      <c r="EJ31" s="101"/>
      <c r="EK31" s="89"/>
      <c r="EL31" s="101"/>
      <c r="EM31" s="89"/>
      <c r="EN31" s="101"/>
      <c r="EO31" s="89"/>
      <c r="EP31" s="101"/>
      <c r="EQ31" s="89"/>
      <c r="ER31" s="101"/>
      <c r="ES31" s="89"/>
      <c r="ET31" s="101"/>
      <c r="EU31" s="89"/>
      <c r="EV31" s="101"/>
      <c r="EW31" s="89"/>
      <c r="EX31" s="101"/>
      <c r="EY31" s="89"/>
      <c r="EZ31" s="101"/>
      <c r="FA31" s="89"/>
      <c r="FB31" s="101"/>
      <c r="FC31" s="89"/>
      <c r="FD31" s="101"/>
      <c r="FE31" s="89"/>
      <c r="FF31" s="101"/>
      <c r="FG31" s="89"/>
      <c r="FH31" s="101"/>
      <c r="FI31" s="89"/>
      <c r="FJ31" s="101"/>
      <c r="FK31" s="89"/>
      <c r="FL31" s="101"/>
      <c r="FM31" s="89"/>
      <c r="FN31" s="101"/>
      <c r="FO31" s="89"/>
      <c r="FP31" s="101"/>
      <c r="FQ31" s="89"/>
      <c r="FR31" s="101"/>
      <c r="FS31" s="89"/>
      <c r="FT31" s="101"/>
      <c r="FU31" s="89"/>
      <c r="FV31" s="101"/>
      <c r="FW31" s="89"/>
      <c r="FX31" s="101"/>
      <c r="FY31" s="89"/>
      <c r="FZ31" s="101"/>
      <c r="GA31" s="89"/>
      <c r="GB31" s="101"/>
      <c r="GC31" s="89"/>
      <c r="GD31" s="101"/>
      <c r="GE31" s="89"/>
      <c r="GF31" s="101"/>
      <c r="GG31" s="89"/>
      <c r="GH31" s="101"/>
      <c r="GI31" s="89"/>
      <c r="GJ31" s="101"/>
      <c r="GK31" s="89"/>
      <c r="GL31" s="101"/>
      <c r="GM31" s="89"/>
      <c r="GN31" s="101"/>
      <c r="GO31" s="89"/>
      <c r="GP31" s="101"/>
      <c r="GQ31" s="89"/>
      <c r="GR31" s="101"/>
      <c r="GS31" s="89"/>
      <c r="GT31" s="101"/>
      <c r="GU31" s="89"/>
      <c r="GV31" s="101"/>
      <c r="GW31" s="89"/>
      <c r="GX31" s="101"/>
      <c r="GY31" s="89"/>
      <c r="GZ31" s="101"/>
      <c r="HA31" s="89"/>
      <c r="HB31" s="101"/>
      <c r="HC31" s="89"/>
      <c r="HD31" s="101"/>
      <c r="HE31" s="89"/>
      <c r="HF31" s="101"/>
      <c r="HG31" s="89"/>
      <c r="HH31" s="101"/>
      <c r="HI31" s="89"/>
      <c r="HJ31" s="101"/>
      <c r="HK31" s="89"/>
      <c r="HL31" s="101"/>
      <c r="HM31" s="89"/>
      <c r="HN31" s="101"/>
      <c r="HO31" s="89"/>
      <c r="HP31" s="101"/>
      <c r="HQ31" s="89"/>
      <c r="HR31" s="101"/>
      <c r="HS31" s="89"/>
      <c r="HT31" s="101"/>
      <c r="HU31" s="89"/>
      <c r="HV31" s="101"/>
      <c r="HW31" s="89"/>
      <c r="HX31" s="101"/>
      <c r="HY31" s="89"/>
      <c r="HZ31" s="101"/>
      <c r="IA31" s="89"/>
      <c r="IB31" s="101"/>
      <c r="IC31" s="89"/>
      <c r="ID31" s="101"/>
      <c r="IE31" s="89"/>
      <c r="IF31" s="101"/>
      <c r="IG31" s="89"/>
      <c r="IH31" s="101"/>
      <c r="II31" s="89"/>
      <c r="IJ31" s="101"/>
      <c r="IK31" s="89"/>
      <c r="IL31" s="101"/>
      <c r="IM31" s="89"/>
      <c r="IN31" s="101"/>
      <c r="IO31" s="89"/>
      <c r="IP31" s="101"/>
      <c r="IQ31" s="89"/>
      <c r="IR31" s="101"/>
      <c r="IS31" s="89"/>
      <c r="IT31" s="101"/>
      <c r="IU31" s="89"/>
      <c r="IV31" s="101"/>
    </row>
    <row r="32" spans="1:23" ht="72.75" customHeight="1">
      <c r="A32" s="35" t="s">
        <v>55</v>
      </c>
      <c r="B32" s="72" t="s">
        <v>56</v>
      </c>
      <c r="C32" s="36" t="s">
        <v>10</v>
      </c>
      <c r="D32" s="36"/>
      <c r="E32" s="36"/>
      <c r="F32" s="36"/>
      <c r="G32" s="36"/>
      <c r="H32" s="10">
        <f t="shared" si="12"/>
        <v>0</v>
      </c>
      <c r="I32" s="25">
        <v>0</v>
      </c>
      <c r="J32" s="36"/>
      <c r="K32" s="33">
        <f t="shared" si="9"/>
        <v>0</v>
      </c>
      <c r="L32" s="33"/>
      <c r="M32" s="33"/>
      <c r="N32" s="33"/>
      <c r="O32" s="33"/>
      <c r="P32" s="33"/>
      <c r="Q32" s="87">
        <f t="shared" si="13"/>
        <v>0</v>
      </c>
      <c r="R32" s="33">
        <v>0</v>
      </c>
      <c r="S32" s="33"/>
      <c r="T32" s="33">
        <f t="shared" si="10"/>
        <v>0</v>
      </c>
      <c r="U32" s="33">
        <v>0</v>
      </c>
      <c r="V32" s="95"/>
      <c r="W32" s="66"/>
    </row>
    <row r="33" spans="1:23" ht="51" customHeight="1">
      <c r="A33" s="35" t="s">
        <v>59</v>
      </c>
      <c r="B33" s="72" t="s">
        <v>60</v>
      </c>
      <c r="C33" s="36" t="s">
        <v>10</v>
      </c>
      <c r="D33" s="36"/>
      <c r="E33" s="36"/>
      <c r="F33" s="36"/>
      <c r="G33" s="36"/>
      <c r="H33" s="10">
        <f t="shared" si="12"/>
        <v>0</v>
      </c>
      <c r="I33" s="25">
        <v>0</v>
      </c>
      <c r="J33" s="36"/>
      <c r="K33" s="33">
        <f t="shared" si="9"/>
        <v>0</v>
      </c>
      <c r="L33" s="26"/>
      <c r="M33" s="26"/>
      <c r="N33" s="26"/>
      <c r="O33" s="26"/>
      <c r="P33" s="26"/>
      <c r="Q33" s="87">
        <f t="shared" si="13"/>
        <v>0</v>
      </c>
      <c r="R33" s="26"/>
      <c r="S33" s="26"/>
      <c r="T33" s="26">
        <f t="shared" si="10"/>
        <v>0</v>
      </c>
      <c r="U33" s="26">
        <v>0</v>
      </c>
      <c r="V33" s="97"/>
      <c r="W33" s="66"/>
    </row>
    <row r="34" spans="1:23" ht="41.25" customHeight="1">
      <c r="A34" s="35" t="s">
        <v>61</v>
      </c>
      <c r="B34" s="72" t="s">
        <v>62</v>
      </c>
      <c r="C34" s="36" t="s">
        <v>10</v>
      </c>
      <c r="D34" s="36"/>
      <c r="E34" s="36"/>
      <c r="F34" s="36"/>
      <c r="G34" s="36"/>
      <c r="H34" s="10">
        <f t="shared" si="12"/>
        <v>0</v>
      </c>
      <c r="I34" s="25">
        <v>0</v>
      </c>
      <c r="J34" s="36"/>
      <c r="K34" s="33">
        <f t="shared" si="9"/>
        <v>0</v>
      </c>
      <c r="L34" s="33"/>
      <c r="M34" s="33"/>
      <c r="N34" s="33"/>
      <c r="O34" s="33"/>
      <c r="P34" s="33"/>
      <c r="Q34" s="87">
        <f t="shared" si="13"/>
        <v>0</v>
      </c>
      <c r="R34" s="33"/>
      <c r="S34" s="33"/>
      <c r="T34" s="33"/>
      <c r="U34" s="33"/>
      <c r="V34" s="95"/>
      <c r="W34" s="94"/>
    </row>
    <row r="35" spans="1:23" ht="40.5" customHeight="1">
      <c r="A35" s="35" t="s">
        <v>63</v>
      </c>
      <c r="B35" s="72" t="s">
        <v>64</v>
      </c>
      <c r="C35" s="36" t="s">
        <v>10</v>
      </c>
      <c r="D35" s="36"/>
      <c r="E35" s="36"/>
      <c r="F35" s="36"/>
      <c r="G35" s="36"/>
      <c r="H35" s="10">
        <f t="shared" si="12"/>
        <v>0</v>
      </c>
      <c r="I35" s="25">
        <v>0</v>
      </c>
      <c r="J35" s="36"/>
      <c r="K35" s="33">
        <f t="shared" si="9"/>
        <v>0</v>
      </c>
      <c r="L35" s="33"/>
      <c r="M35" s="33"/>
      <c r="N35" s="33"/>
      <c r="O35" s="33"/>
      <c r="P35" s="33"/>
      <c r="Q35" s="87">
        <f t="shared" si="13"/>
        <v>0</v>
      </c>
      <c r="R35" s="33"/>
      <c r="S35" s="33"/>
      <c r="T35" s="33"/>
      <c r="U35" s="33"/>
      <c r="V35" s="95"/>
      <c r="W35" s="94"/>
    </row>
    <row r="36" spans="1:23" ht="20.25" customHeight="1">
      <c r="A36" s="35" t="s">
        <v>65</v>
      </c>
      <c r="B36" s="72" t="s">
        <v>66</v>
      </c>
      <c r="C36" s="36" t="s">
        <v>10</v>
      </c>
      <c r="D36" s="36"/>
      <c r="E36" s="10">
        <f>SUM(F36:G36)</f>
        <v>200</v>
      </c>
      <c r="F36" s="10">
        <v>200</v>
      </c>
      <c r="G36" s="36"/>
      <c r="H36" s="10">
        <f t="shared" si="12"/>
        <v>0</v>
      </c>
      <c r="I36" s="10">
        <v>0</v>
      </c>
      <c r="J36" s="36"/>
      <c r="K36" s="33">
        <f t="shared" si="9"/>
        <v>0</v>
      </c>
      <c r="L36" s="33">
        <v>0</v>
      </c>
      <c r="M36" s="33"/>
      <c r="N36" s="33"/>
      <c r="O36" s="33"/>
      <c r="P36" s="33"/>
      <c r="Q36" s="87">
        <f t="shared" si="13"/>
        <v>0</v>
      </c>
      <c r="R36" s="33">
        <v>0</v>
      </c>
      <c r="S36" s="33"/>
      <c r="T36" s="33">
        <f>SUM(U36:V36)</f>
        <v>0</v>
      </c>
      <c r="U36" s="33">
        <v>0</v>
      </c>
      <c r="V36" s="95"/>
      <c r="W36" s="94"/>
    </row>
    <row r="37" spans="1:23" ht="33.75" customHeight="1">
      <c r="A37" s="49" t="s">
        <v>67</v>
      </c>
      <c r="B37" s="57" t="s">
        <v>68</v>
      </c>
      <c r="C37" s="42" t="s">
        <v>69</v>
      </c>
      <c r="D37" s="42"/>
      <c r="E37" s="41">
        <f>SUM(F37:G37)</f>
        <v>11833</v>
      </c>
      <c r="F37" s="41">
        <f>SUM(F39:F40)</f>
        <v>11833</v>
      </c>
      <c r="G37" s="42"/>
      <c r="H37" s="41">
        <f>SUM(I37:J37)</f>
        <v>10000</v>
      </c>
      <c r="I37" s="41">
        <f>SUM(I39:I40)</f>
        <v>10000</v>
      </c>
      <c r="J37" s="42"/>
      <c r="K37" s="41">
        <f>SUM(L37:M37)</f>
        <v>12000</v>
      </c>
      <c r="L37" s="41">
        <f>SUM(L39:L40)</f>
        <v>12000</v>
      </c>
      <c r="M37" s="42"/>
      <c r="N37" s="33"/>
      <c r="O37" s="33"/>
      <c r="P37" s="33"/>
      <c r="Q37" s="41">
        <f>SUM(R37:S37)</f>
        <v>13000</v>
      </c>
      <c r="R37" s="41">
        <f>SUM(R39:R40)</f>
        <v>13000</v>
      </c>
      <c r="S37" s="42"/>
      <c r="T37" s="41">
        <f>SUM(U37:V37)</f>
        <v>13000</v>
      </c>
      <c r="U37" s="41">
        <f>SUM(U39:U40)</f>
        <v>13000</v>
      </c>
      <c r="V37" s="42"/>
      <c r="W37" s="94"/>
    </row>
    <row r="38" spans="1:23" ht="12.75" customHeight="1">
      <c r="A38" s="35"/>
      <c r="B38" s="72" t="s">
        <v>5</v>
      </c>
      <c r="C38" s="36"/>
      <c r="D38" s="36"/>
      <c r="E38" s="36"/>
      <c r="F38" s="36"/>
      <c r="G38" s="36"/>
      <c r="H38" s="36"/>
      <c r="I38" s="36"/>
      <c r="J38" s="36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95"/>
      <c r="W38" s="94"/>
    </row>
    <row r="39" spans="1:23" ht="70.5" customHeight="1">
      <c r="A39" s="35" t="s">
        <v>70</v>
      </c>
      <c r="B39" s="72" t="s">
        <v>71</v>
      </c>
      <c r="C39" s="36" t="s">
        <v>10</v>
      </c>
      <c r="D39" s="36"/>
      <c r="E39" s="10">
        <f>SUM(F39:G39)</f>
        <v>5389</v>
      </c>
      <c r="F39" s="10">
        <v>5389</v>
      </c>
      <c r="G39" s="36"/>
      <c r="H39" s="10">
        <f>SUM(I39:J39)</f>
        <v>4500</v>
      </c>
      <c r="I39" s="10">
        <v>4500</v>
      </c>
      <c r="J39" s="36"/>
      <c r="K39" s="33">
        <f>SUM(L39:M39)</f>
        <v>6000</v>
      </c>
      <c r="L39" s="33">
        <v>6000</v>
      </c>
      <c r="M39" s="33"/>
      <c r="N39" s="33"/>
      <c r="O39" s="33"/>
      <c r="P39" s="33"/>
      <c r="Q39" s="33"/>
      <c r="R39" s="33">
        <v>6500</v>
      </c>
      <c r="S39" s="33"/>
      <c r="T39" s="33">
        <f>SUM(U39:V39)</f>
        <v>6500</v>
      </c>
      <c r="U39" s="33">
        <v>6500</v>
      </c>
      <c r="V39" s="95"/>
      <c r="W39" s="37" t="s">
        <v>652</v>
      </c>
    </row>
    <row r="40" spans="1:23" ht="70.5" customHeight="1">
      <c r="A40" s="35" t="s">
        <v>72</v>
      </c>
      <c r="B40" s="72" t="s">
        <v>73</v>
      </c>
      <c r="C40" s="36" t="s">
        <v>10</v>
      </c>
      <c r="D40" s="36"/>
      <c r="E40" s="10">
        <f>SUM(F40:G40)</f>
        <v>6444</v>
      </c>
      <c r="F40" s="10">
        <v>6444</v>
      </c>
      <c r="G40" s="36"/>
      <c r="H40" s="10">
        <f>SUM(I40:J40)</f>
        <v>5500</v>
      </c>
      <c r="I40" s="10">
        <v>5500</v>
      </c>
      <c r="J40" s="36"/>
      <c r="K40" s="33">
        <f>SUM(L40:M40)</f>
        <v>6000</v>
      </c>
      <c r="L40" s="33">
        <v>6000</v>
      </c>
      <c r="M40" s="33"/>
      <c r="N40" s="33"/>
      <c r="O40" s="33"/>
      <c r="P40" s="33"/>
      <c r="Q40" s="33"/>
      <c r="R40" s="33">
        <v>6500</v>
      </c>
      <c r="S40" s="33"/>
      <c r="T40" s="33">
        <f>SUM(U40:V40)</f>
        <v>6500</v>
      </c>
      <c r="U40" s="33">
        <v>6500</v>
      </c>
      <c r="V40" s="95"/>
      <c r="W40" s="37" t="s">
        <v>652</v>
      </c>
    </row>
    <row r="41" spans="1:23" ht="51.75" customHeight="1">
      <c r="A41" s="49" t="s">
        <v>74</v>
      </c>
      <c r="B41" s="57" t="s">
        <v>75</v>
      </c>
      <c r="C41" s="42" t="s">
        <v>76</v>
      </c>
      <c r="D41" s="42"/>
      <c r="E41" s="42">
        <f>SUM(F41:G41)</f>
        <v>1602200.5</v>
      </c>
      <c r="F41" s="42">
        <f>SUM(F43+F46+F49+F55)</f>
        <v>1368106.9</v>
      </c>
      <c r="G41" s="41">
        <f>SUM(G49+G55)</f>
        <v>234093.6</v>
      </c>
      <c r="H41" s="42">
        <f>SUM(I41:J41)</f>
        <v>2435015.8</v>
      </c>
      <c r="I41" s="42">
        <f>SUM(I43+I46+I49+I55)</f>
        <v>1365964.7</v>
      </c>
      <c r="J41" s="41">
        <f>SUM(J49+J55)</f>
        <v>1069051.1</v>
      </c>
      <c r="K41" s="42">
        <f>SUM(L41:M41)</f>
        <v>3847926.2</v>
      </c>
      <c r="L41" s="42">
        <f>SUM(L43+L46+L49+L55)</f>
        <v>1496816.2</v>
      </c>
      <c r="M41" s="41">
        <f>SUM(M49+M55)</f>
        <v>2351110</v>
      </c>
      <c r="N41" s="26">
        <f>SUM(K41-H41)</f>
        <v>1412910.4000000004</v>
      </c>
      <c r="O41" s="26">
        <f>SUM(L41-I41)</f>
        <v>130851.5</v>
      </c>
      <c r="P41" s="26">
        <f>SUM(M41-J41)</f>
        <v>1282058.9</v>
      </c>
      <c r="Q41" s="42">
        <f>SUM(R41:S41)</f>
        <v>2074067.2</v>
      </c>
      <c r="R41" s="42">
        <f>SUM(R43+R46+R49+R55)</f>
        <v>1496816.2</v>
      </c>
      <c r="S41" s="41">
        <f>SUM(S49+S55)</f>
        <v>577251</v>
      </c>
      <c r="T41" s="42">
        <f>SUM(U41:V41)</f>
        <v>1996816.2</v>
      </c>
      <c r="U41" s="42">
        <f>SUM(U43+U46+U49+U55)</f>
        <v>1496816.2</v>
      </c>
      <c r="V41" s="41">
        <f>SUM(V49+V55)</f>
        <v>500000</v>
      </c>
      <c r="W41" s="94"/>
    </row>
    <row r="42" spans="1:23" ht="12.75" customHeight="1">
      <c r="A42" s="35"/>
      <c r="B42" s="72" t="s">
        <v>5</v>
      </c>
      <c r="C42" s="36"/>
      <c r="D42" s="36"/>
      <c r="E42" s="36"/>
      <c r="F42" s="36"/>
      <c r="G42" s="36"/>
      <c r="H42" s="36"/>
      <c r="I42" s="36"/>
      <c r="J42" s="36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95"/>
      <c r="W42" s="94"/>
    </row>
    <row r="43" spans="1:23" ht="51.75" customHeight="1">
      <c r="A43" s="49" t="s">
        <v>77</v>
      </c>
      <c r="B43" s="57" t="s">
        <v>78</v>
      </c>
      <c r="C43" s="42" t="s">
        <v>79</v>
      </c>
      <c r="D43" s="42"/>
      <c r="E43" s="42"/>
      <c r="F43" s="42"/>
      <c r="G43" s="42"/>
      <c r="H43" s="42"/>
      <c r="I43" s="42"/>
      <c r="J43" s="42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95"/>
      <c r="W43" s="94"/>
    </row>
    <row r="44" spans="1:23" ht="12.75" customHeight="1">
      <c r="A44" s="35"/>
      <c r="B44" s="72" t="s">
        <v>5</v>
      </c>
      <c r="C44" s="36"/>
      <c r="D44" s="36"/>
      <c r="E44" s="36"/>
      <c r="F44" s="36"/>
      <c r="G44" s="36"/>
      <c r="H44" s="36"/>
      <c r="I44" s="36"/>
      <c r="J44" s="36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95"/>
      <c r="W44" s="94"/>
    </row>
    <row r="45" spans="1:23" ht="48.75" customHeight="1">
      <c r="A45" s="35" t="s">
        <v>80</v>
      </c>
      <c r="B45" s="72" t="s">
        <v>81</v>
      </c>
      <c r="C45" s="36" t="s">
        <v>10</v>
      </c>
      <c r="D45" s="36"/>
      <c r="E45" s="10">
        <v>0</v>
      </c>
      <c r="F45" s="10">
        <v>0</v>
      </c>
      <c r="G45" s="36"/>
      <c r="H45" s="36"/>
      <c r="I45" s="36"/>
      <c r="J45" s="36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95"/>
      <c r="W45" s="94"/>
    </row>
    <row r="46" spans="1:23" ht="51.75" customHeight="1">
      <c r="A46" s="49" t="s">
        <v>82</v>
      </c>
      <c r="B46" s="57" t="s">
        <v>83</v>
      </c>
      <c r="C46" s="42" t="s">
        <v>84</v>
      </c>
      <c r="D46" s="42"/>
      <c r="E46" s="42"/>
      <c r="F46" s="42"/>
      <c r="G46" s="42"/>
      <c r="H46" s="42"/>
      <c r="I46" s="42"/>
      <c r="J46" s="42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95"/>
      <c r="W46" s="94"/>
    </row>
    <row r="47" spans="1:23" ht="12.75" customHeight="1">
      <c r="A47" s="35"/>
      <c r="B47" s="72" t="s">
        <v>5</v>
      </c>
      <c r="C47" s="36"/>
      <c r="D47" s="36"/>
      <c r="E47" s="36"/>
      <c r="F47" s="36"/>
      <c r="G47" s="36"/>
      <c r="H47" s="36"/>
      <c r="I47" s="36"/>
      <c r="J47" s="36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95"/>
      <c r="W47" s="94"/>
    </row>
    <row r="48" spans="1:23" ht="12.75" customHeight="1">
      <c r="A48" s="35" t="s">
        <v>85</v>
      </c>
      <c r="B48" s="72" t="s">
        <v>86</v>
      </c>
      <c r="C48" s="36" t="s">
        <v>10</v>
      </c>
      <c r="D48" s="36"/>
      <c r="E48" s="36"/>
      <c r="F48" s="36"/>
      <c r="G48" s="36"/>
      <c r="H48" s="36"/>
      <c r="I48" s="36"/>
      <c r="J48" s="36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95"/>
      <c r="W48" s="94"/>
    </row>
    <row r="49" spans="1:23" ht="63.75" customHeight="1">
      <c r="A49" s="49" t="s">
        <v>87</v>
      </c>
      <c r="B49" s="57" t="s">
        <v>88</v>
      </c>
      <c r="C49" s="42" t="s">
        <v>89</v>
      </c>
      <c r="D49" s="42"/>
      <c r="E49" s="41">
        <f>SUM(F49:G49)</f>
        <v>1368106.9</v>
      </c>
      <c r="F49" s="41">
        <f>SUM(F51+F52+F54)</f>
        <v>1368106.9</v>
      </c>
      <c r="G49" s="42"/>
      <c r="H49" s="41">
        <f>SUM(I49:J49)</f>
        <v>1365964.7</v>
      </c>
      <c r="I49" s="41">
        <f>SUM(I51+I54)</f>
        <v>1365964.7</v>
      </c>
      <c r="J49" s="42"/>
      <c r="K49" s="41">
        <f>SUM(L49:M49)</f>
        <v>1496816.2</v>
      </c>
      <c r="L49" s="41">
        <f>SUM(L51+L54)</f>
        <v>1496816.2</v>
      </c>
      <c r="M49" s="42"/>
      <c r="N49" s="26">
        <f>SUM(K49-H49)</f>
        <v>130851.5</v>
      </c>
      <c r="O49" s="26">
        <f>SUM(L49-I49)</f>
        <v>130851.5</v>
      </c>
      <c r="P49" s="26">
        <f>SUM(M49-J49)</f>
        <v>0</v>
      </c>
      <c r="Q49" s="41">
        <f>SUM(R49:S49)</f>
        <v>1496816.2</v>
      </c>
      <c r="R49" s="41">
        <f>SUM(R51+R54)</f>
        <v>1496816.2</v>
      </c>
      <c r="S49" s="42"/>
      <c r="T49" s="41">
        <f>SUM(U49:V49)</f>
        <v>1496816.2</v>
      </c>
      <c r="U49" s="41">
        <f>SUM(U51+U54)</f>
        <v>1496816.2</v>
      </c>
      <c r="V49" s="42"/>
      <c r="W49" s="94"/>
    </row>
    <row r="50" spans="1:23" ht="12.75" customHeight="1">
      <c r="A50" s="35"/>
      <c r="B50" s="72" t="s">
        <v>5</v>
      </c>
      <c r="C50" s="36"/>
      <c r="D50" s="36"/>
      <c r="E50" s="36"/>
      <c r="F50" s="36"/>
      <c r="G50" s="36"/>
      <c r="H50" s="36"/>
      <c r="I50" s="36"/>
      <c r="J50" s="36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95"/>
      <c r="W50" s="94"/>
    </row>
    <row r="51" spans="1:23" ht="32.25" customHeight="1">
      <c r="A51" s="35" t="s">
        <v>90</v>
      </c>
      <c r="B51" s="72" t="s">
        <v>91</v>
      </c>
      <c r="C51" s="36" t="s">
        <v>10</v>
      </c>
      <c r="D51" s="36"/>
      <c r="E51" s="10">
        <f>SUM(F51:G51)</f>
        <v>1359451</v>
      </c>
      <c r="F51" s="10">
        <v>1359451</v>
      </c>
      <c r="G51" s="36"/>
      <c r="H51" s="36"/>
      <c r="I51" s="36">
        <v>1356159.8</v>
      </c>
      <c r="J51" s="36"/>
      <c r="K51" s="33">
        <f>SUM(L51:M51)</f>
        <v>1487011.3</v>
      </c>
      <c r="L51" s="33">
        <v>1487011.3</v>
      </c>
      <c r="M51" s="33"/>
      <c r="N51" s="33"/>
      <c r="O51" s="33"/>
      <c r="P51" s="33"/>
      <c r="Q51" s="33">
        <f>SUM(R51:S51)</f>
        <v>1487011.3</v>
      </c>
      <c r="R51" s="33">
        <v>1487011.3</v>
      </c>
      <c r="S51" s="33"/>
      <c r="T51" s="33">
        <f>SUM(U51:V51)</f>
        <v>1487011.3</v>
      </c>
      <c r="U51" s="33">
        <v>1487011.3</v>
      </c>
      <c r="V51" s="95"/>
      <c r="W51" s="37" t="s">
        <v>653</v>
      </c>
    </row>
    <row r="52" spans="1:23" ht="32.25" customHeight="1">
      <c r="A52" s="35">
        <v>1252</v>
      </c>
      <c r="B52" s="72" t="s">
        <v>620</v>
      </c>
      <c r="C52" s="36"/>
      <c r="D52" s="36"/>
      <c r="E52" s="10"/>
      <c r="F52" s="10">
        <f>SUM(F53)</f>
        <v>154.9</v>
      </c>
      <c r="G52" s="36"/>
      <c r="H52" s="36"/>
      <c r="I52" s="36"/>
      <c r="J52" s="36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95"/>
      <c r="W52" s="94"/>
    </row>
    <row r="53" spans="1:23" ht="47.25" customHeight="1">
      <c r="A53" s="35">
        <v>1253</v>
      </c>
      <c r="B53" s="72" t="s">
        <v>621</v>
      </c>
      <c r="C53" s="36"/>
      <c r="D53" s="36"/>
      <c r="E53" s="10"/>
      <c r="F53" s="10">
        <v>154.9</v>
      </c>
      <c r="G53" s="36"/>
      <c r="H53" s="36"/>
      <c r="I53" s="36"/>
      <c r="J53" s="36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95"/>
      <c r="W53" s="94"/>
    </row>
    <row r="54" spans="1:23" ht="32.25" customHeight="1">
      <c r="A54" s="35" t="s">
        <v>92</v>
      </c>
      <c r="B54" s="72" t="s">
        <v>93</v>
      </c>
      <c r="C54" s="36" t="s">
        <v>10</v>
      </c>
      <c r="D54" s="36"/>
      <c r="E54" s="10">
        <f>SUM(F54:G54)</f>
        <v>8501</v>
      </c>
      <c r="F54" s="10">
        <v>8501</v>
      </c>
      <c r="G54" s="36"/>
      <c r="H54" s="36"/>
      <c r="I54" s="36">
        <v>9804.9</v>
      </c>
      <c r="J54" s="36"/>
      <c r="K54" s="33">
        <f>SUM(L54:M54)</f>
        <v>9804.9</v>
      </c>
      <c r="L54" s="33">
        <v>9804.9</v>
      </c>
      <c r="M54" s="33"/>
      <c r="N54" s="33"/>
      <c r="O54" s="33"/>
      <c r="P54" s="33"/>
      <c r="Q54" s="33">
        <f>SUM(R54:S54)</f>
        <v>9804.9</v>
      </c>
      <c r="R54" s="33">
        <v>9804.9</v>
      </c>
      <c r="S54" s="33"/>
      <c r="T54" s="33">
        <f>SUM(U54:V54)</f>
        <v>9804.9</v>
      </c>
      <c r="U54" s="33">
        <v>9804.9</v>
      </c>
      <c r="V54" s="95"/>
      <c r="W54" s="94"/>
    </row>
    <row r="55" spans="1:23" ht="50.25" customHeight="1">
      <c r="A55" s="49" t="s">
        <v>94</v>
      </c>
      <c r="B55" s="57" t="s">
        <v>95</v>
      </c>
      <c r="C55" s="42" t="s">
        <v>96</v>
      </c>
      <c r="D55" s="42"/>
      <c r="E55" s="41">
        <f>SUM(F55+G55)</f>
        <v>234093.6</v>
      </c>
      <c r="F55" s="42"/>
      <c r="G55" s="41">
        <f>SUM(G57)</f>
        <v>234093.6</v>
      </c>
      <c r="H55" s="41">
        <f>SUM(I55+J55)</f>
        <v>1069051.1</v>
      </c>
      <c r="I55" s="42"/>
      <c r="J55" s="41">
        <f>SUM(J57)</f>
        <v>1069051.1</v>
      </c>
      <c r="K55" s="41">
        <f>SUM(L55+M55)</f>
        <v>2351110</v>
      </c>
      <c r="L55" s="42"/>
      <c r="M55" s="41">
        <f>SUM(M57)</f>
        <v>2351110</v>
      </c>
      <c r="N55" s="26">
        <f>SUM(K55-H55)</f>
        <v>1282058.9</v>
      </c>
      <c r="O55" s="26">
        <f>SUM(L55-I55)</f>
        <v>0</v>
      </c>
      <c r="P55" s="26">
        <f>SUM(M55-J55)</f>
        <v>1282058.9</v>
      </c>
      <c r="Q55" s="41">
        <f>SUM(R55+S55)</f>
        <v>577251</v>
      </c>
      <c r="R55" s="42"/>
      <c r="S55" s="41">
        <f>SUM(S57)</f>
        <v>577251</v>
      </c>
      <c r="T55" s="41">
        <f>SUM(U55+V55)</f>
        <v>500000</v>
      </c>
      <c r="U55" s="42"/>
      <c r="V55" s="41">
        <f>SUM(V57)</f>
        <v>500000</v>
      </c>
      <c r="W55" s="94"/>
    </row>
    <row r="56" spans="1:23" ht="16.5" customHeight="1">
      <c r="A56" s="35"/>
      <c r="B56" s="72" t="s">
        <v>5</v>
      </c>
      <c r="C56" s="36"/>
      <c r="D56" s="36"/>
      <c r="E56" s="36"/>
      <c r="F56" s="36"/>
      <c r="G56" s="36"/>
      <c r="H56" s="36"/>
      <c r="I56" s="36"/>
      <c r="J56" s="36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95"/>
      <c r="W56" s="94"/>
    </row>
    <row r="57" spans="1:23" ht="39" customHeight="1">
      <c r="A57" s="35" t="s">
        <v>97</v>
      </c>
      <c r="B57" s="72" t="s">
        <v>98</v>
      </c>
      <c r="C57" s="36" t="s">
        <v>10</v>
      </c>
      <c r="D57" s="36"/>
      <c r="E57" s="10">
        <f>SUM(F57:G57)</f>
        <v>234093.6</v>
      </c>
      <c r="F57" s="36"/>
      <c r="G57" s="10">
        <v>234093.6</v>
      </c>
      <c r="H57" s="36"/>
      <c r="I57" s="10"/>
      <c r="J57" s="36">
        <v>1069051.1</v>
      </c>
      <c r="K57" s="33">
        <f>SUM(L57:M57)</f>
        <v>2351110</v>
      </c>
      <c r="L57" s="33"/>
      <c r="M57" s="33">
        <v>2351110</v>
      </c>
      <c r="N57" s="33"/>
      <c r="O57" s="33"/>
      <c r="P57" s="33"/>
      <c r="Q57" s="33">
        <f>SUM(R57:S57)</f>
        <v>577251</v>
      </c>
      <c r="R57" s="33"/>
      <c r="S57" s="33">
        <v>577251</v>
      </c>
      <c r="T57" s="33">
        <f>SUM(U57:V57)</f>
        <v>500000</v>
      </c>
      <c r="U57" s="33"/>
      <c r="V57" s="95">
        <v>500000</v>
      </c>
      <c r="W57" s="37" t="s">
        <v>654</v>
      </c>
    </row>
    <row r="58" spans="1:23" ht="65.25" customHeight="1">
      <c r="A58" s="49" t="s">
        <v>99</v>
      </c>
      <c r="B58" s="57" t="s">
        <v>100</v>
      </c>
      <c r="C58" s="42" t="s">
        <v>101</v>
      </c>
      <c r="D58" s="42"/>
      <c r="E58" s="41">
        <f>SUM(E60+E63+E69+E72+E91+E95+E98)</f>
        <v>184790.8</v>
      </c>
      <c r="F58" s="41">
        <f>SUM(F60+F63+F69+F72+F91+F95+F98)</f>
        <v>165990.3</v>
      </c>
      <c r="G58" s="41">
        <f>SUM(G4+G60+G63+G69+G72+G91+G95+G98)</f>
        <v>299353.8</v>
      </c>
      <c r="H58" s="41">
        <f>SUM(H60+H63+H69+H72+H91+H95+H98)</f>
        <v>216437.99999999997</v>
      </c>
      <c r="I58" s="41">
        <f>SUM(I60+I63+I69+I72+I91+I95+I98)</f>
        <v>216437.99999999997</v>
      </c>
      <c r="J58" s="41">
        <f>SUM(J4+J60+J63+J69+J72+J91+J95+J98)</f>
        <v>385000</v>
      </c>
      <c r="K58" s="41">
        <f>SUM(K60+K63+K69+K72+K91+K95+K98)</f>
        <v>216861</v>
      </c>
      <c r="L58" s="41">
        <f>SUM(L60+L63+L69+L72+L91+L95+L98)</f>
        <v>216861</v>
      </c>
      <c r="M58" s="41">
        <f>SUM(M4+M60+M63+M69+M72+M91+M95+M98)</f>
        <v>430000</v>
      </c>
      <c r="N58" s="26">
        <f>SUM(K58-H58)</f>
        <v>423.0000000000291</v>
      </c>
      <c r="O58" s="26">
        <f>SUM(L58-I58)</f>
        <v>423.0000000000291</v>
      </c>
      <c r="P58" s="26">
        <f>SUM(M58-J58)</f>
        <v>45000</v>
      </c>
      <c r="Q58" s="41">
        <f>SUM(Q60+Q63+Q69+Q72+Q91+Q95+Q98)</f>
        <v>255828.5</v>
      </c>
      <c r="R58" s="41">
        <f>SUM(R60+R63+R69+R72+R91+R95+R98)</f>
        <v>255828.5</v>
      </c>
      <c r="S58" s="41">
        <f>SUM(S4+S60+S63+S69+S72+S91+S95+S98)</f>
        <v>440000</v>
      </c>
      <c r="T58" s="41">
        <f>SUM(T60+T63+T69+T72+T91+T95+T98)</f>
        <v>257828.5</v>
      </c>
      <c r="U58" s="41">
        <f>SUM(U60+U63+U69+U72+U91+U95+U98)</f>
        <v>257828.5</v>
      </c>
      <c r="V58" s="41">
        <f>SUM(V4+V60+V63+V69+V72+V91+V95+V98)</f>
        <v>460000</v>
      </c>
      <c r="W58" s="94"/>
    </row>
    <row r="59" spans="1:23" ht="21.75" customHeight="1">
      <c r="A59" s="35"/>
      <c r="B59" s="72" t="s">
        <v>5</v>
      </c>
      <c r="C59" s="36"/>
      <c r="D59" s="36"/>
      <c r="E59" s="36"/>
      <c r="F59" s="36"/>
      <c r="G59" s="36"/>
      <c r="H59" s="36"/>
      <c r="I59" s="36"/>
      <c r="J59" s="3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97"/>
      <c r="W59" s="94"/>
    </row>
    <row r="60" spans="1:23" ht="39.75" customHeight="1">
      <c r="A60" s="49" t="s">
        <v>102</v>
      </c>
      <c r="B60" s="57" t="s">
        <v>103</v>
      </c>
      <c r="C60" s="42" t="s">
        <v>104</v>
      </c>
      <c r="D60" s="42"/>
      <c r="E60" s="42"/>
      <c r="F60" s="42"/>
      <c r="G60" s="42"/>
      <c r="H60" s="42"/>
      <c r="I60" s="42"/>
      <c r="J60" s="42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95"/>
      <c r="W60" s="94"/>
    </row>
    <row r="61" spans="1:23" ht="12.75" customHeight="1">
      <c r="A61" s="35"/>
      <c r="B61" s="72" t="s">
        <v>5</v>
      </c>
      <c r="C61" s="36"/>
      <c r="D61" s="36"/>
      <c r="E61" s="36"/>
      <c r="F61" s="36"/>
      <c r="G61" s="36"/>
      <c r="H61" s="36"/>
      <c r="I61" s="36"/>
      <c r="J61" s="3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97"/>
      <c r="W61" s="94"/>
    </row>
    <row r="62" spans="1:23" ht="45.75" customHeight="1">
      <c r="A62" s="35" t="s">
        <v>105</v>
      </c>
      <c r="B62" s="72" t="s">
        <v>106</v>
      </c>
      <c r="C62" s="36" t="s">
        <v>10</v>
      </c>
      <c r="D62" s="36"/>
      <c r="E62" s="36"/>
      <c r="F62" s="36"/>
      <c r="G62" s="36"/>
      <c r="H62" s="36"/>
      <c r="I62" s="36"/>
      <c r="J62" s="36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95"/>
      <c r="W62" s="94"/>
    </row>
    <row r="63" spans="1:23" ht="54" customHeight="1">
      <c r="A63" s="49" t="s">
        <v>107</v>
      </c>
      <c r="B63" s="57" t="s">
        <v>108</v>
      </c>
      <c r="C63" s="42" t="s">
        <v>109</v>
      </c>
      <c r="D63" s="57" t="s">
        <v>660</v>
      </c>
      <c r="E63" s="42">
        <f>SUM(F63:G63)</f>
        <v>32007.1</v>
      </c>
      <c r="F63" s="41">
        <f>SUM(F65:F68)</f>
        <v>32007.1</v>
      </c>
      <c r="G63" s="42"/>
      <c r="H63" s="42">
        <f>SUM(H65:H68)</f>
        <v>47519.4</v>
      </c>
      <c r="I63" s="42">
        <f>SUM(I65:I68)</f>
        <v>47519.4</v>
      </c>
      <c r="J63" s="42"/>
      <c r="K63" s="42">
        <f>SUM(K65:K68)</f>
        <v>52600</v>
      </c>
      <c r="L63" s="42">
        <f>SUM(L65:L68)</f>
        <v>52600</v>
      </c>
      <c r="M63" s="42"/>
      <c r="N63" s="26">
        <f>SUM(K63-H63)</f>
        <v>5080.5999999999985</v>
      </c>
      <c r="O63" s="26">
        <f>SUM(L63-I63)</f>
        <v>5080.5999999999985</v>
      </c>
      <c r="P63" s="26">
        <f>SUM(M63-J63)</f>
        <v>0</v>
      </c>
      <c r="Q63" s="42">
        <f>SUM(Q65:Q68)</f>
        <v>58700</v>
      </c>
      <c r="R63" s="42">
        <f>SUM(R65:R68)</f>
        <v>58700</v>
      </c>
      <c r="S63" s="42"/>
      <c r="T63" s="42">
        <f>SUM(T65:T68)</f>
        <v>60700</v>
      </c>
      <c r="U63" s="42">
        <f>SUM(U65:U68)</f>
        <v>60700</v>
      </c>
      <c r="V63" s="42"/>
      <c r="W63" s="94"/>
    </row>
    <row r="64" spans="1:23" ht="23.25" customHeight="1">
      <c r="A64" s="35"/>
      <c r="B64" s="72" t="s">
        <v>5</v>
      </c>
      <c r="C64" s="36"/>
      <c r="D64" s="36"/>
      <c r="E64" s="36"/>
      <c r="F64" s="36"/>
      <c r="G64" s="36"/>
      <c r="H64" s="36"/>
      <c r="I64" s="36"/>
      <c r="J64" s="3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97"/>
      <c r="W64" s="94"/>
    </row>
    <row r="65" spans="1:23" ht="23.25" customHeight="1">
      <c r="A65" s="35" t="s">
        <v>110</v>
      </c>
      <c r="B65" s="72" t="s">
        <v>111</v>
      </c>
      <c r="C65" s="36"/>
      <c r="D65" s="36"/>
      <c r="E65" s="10">
        <f>SUM(F65:G65)</f>
        <v>21937.9</v>
      </c>
      <c r="F65" s="10">
        <v>21937.9</v>
      </c>
      <c r="G65" s="36"/>
      <c r="H65" s="36">
        <f>SUM(I65:J65)</f>
        <v>33687.6</v>
      </c>
      <c r="I65" s="36">
        <v>33687.6</v>
      </c>
      <c r="J65" s="36"/>
      <c r="K65" s="33">
        <f>SUM(L65:M65)</f>
        <v>36000</v>
      </c>
      <c r="L65" s="33">
        <v>36000</v>
      </c>
      <c r="M65" s="26"/>
      <c r="N65" s="26"/>
      <c r="O65" s="26"/>
      <c r="P65" s="26"/>
      <c r="Q65" s="33">
        <f>SUM(R65:S65)</f>
        <v>39000</v>
      </c>
      <c r="R65" s="33">
        <v>39000</v>
      </c>
      <c r="S65" s="33"/>
      <c r="T65" s="33">
        <f>SUM(U65:V65)</f>
        <v>40000</v>
      </c>
      <c r="U65" s="33">
        <v>40000</v>
      </c>
      <c r="V65" s="97"/>
      <c r="W65" s="37" t="s">
        <v>655</v>
      </c>
    </row>
    <row r="66" spans="1:23" ht="23.25" customHeight="1">
      <c r="A66" s="35">
        <v>1332</v>
      </c>
      <c r="B66" s="72" t="s">
        <v>603</v>
      </c>
      <c r="C66" s="36"/>
      <c r="D66" s="36"/>
      <c r="E66" s="10">
        <f>SUM(F66:G66)</f>
        <v>4896.1</v>
      </c>
      <c r="F66" s="10">
        <v>4896.1</v>
      </c>
      <c r="G66" s="36"/>
      <c r="H66" s="36">
        <f>SUM(I66:J66)</f>
        <v>7399.9</v>
      </c>
      <c r="I66" s="36">
        <v>7399.9</v>
      </c>
      <c r="J66" s="36"/>
      <c r="K66" s="33">
        <f>SUM(L66:M66)</f>
        <v>10000</v>
      </c>
      <c r="L66" s="33">
        <v>10000</v>
      </c>
      <c r="M66" s="26"/>
      <c r="N66" s="26"/>
      <c r="O66" s="26"/>
      <c r="P66" s="26"/>
      <c r="Q66" s="33">
        <f>SUM(R66:S66)</f>
        <v>13000</v>
      </c>
      <c r="R66" s="33">
        <v>13000</v>
      </c>
      <c r="S66" s="33"/>
      <c r="T66" s="33">
        <f>SUM(U66:V66)</f>
        <v>14000</v>
      </c>
      <c r="U66" s="33">
        <v>14000</v>
      </c>
      <c r="V66" s="97"/>
      <c r="W66" s="37" t="s">
        <v>655</v>
      </c>
    </row>
    <row r="67" spans="1:23" ht="23.25" customHeight="1">
      <c r="A67" s="35" t="s">
        <v>112</v>
      </c>
      <c r="B67" s="72" t="s">
        <v>113</v>
      </c>
      <c r="C67" s="36"/>
      <c r="D67" s="36"/>
      <c r="E67" s="10">
        <f>SUM(F67:G67)</f>
        <v>1972.8</v>
      </c>
      <c r="F67" s="10">
        <v>1972.8</v>
      </c>
      <c r="G67" s="36"/>
      <c r="H67" s="10">
        <f>SUM(I67:J67)</f>
        <v>2100</v>
      </c>
      <c r="I67" s="10">
        <v>2100</v>
      </c>
      <c r="J67" s="36"/>
      <c r="K67" s="33">
        <f>SUM(L67:M67)</f>
        <v>2200</v>
      </c>
      <c r="L67" s="33">
        <v>2200</v>
      </c>
      <c r="M67" s="26"/>
      <c r="N67" s="26"/>
      <c r="O67" s="26"/>
      <c r="P67" s="26"/>
      <c r="Q67" s="33">
        <f>SUM(R67:S67)</f>
        <v>2200</v>
      </c>
      <c r="R67" s="33">
        <v>2200</v>
      </c>
      <c r="S67" s="33"/>
      <c r="T67" s="33">
        <f>SUM(U67:V67)</f>
        <v>2200</v>
      </c>
      <c r="U67" s="33">
        <v>2200</v>
      </c>
      <c r="V67" s="97"/>
      <c r="W67" s="37" t="s">
        <v>655</v>
      </c>
    </row>
    <row r="68" spans="1:23" ht="31.5" customHeight="1">
      <c r="A68" s="35" t="s">
        <v>114</v>
      </c>
      <c r="B68" s="72" t="s">
        <v>115</v>
      </c>
      <c r="C68" s="36" t="s">
        <v>10</v>
      </c>
      <c r="D68" s="36"/>
      <c r="E68" s="42">
        <f>SUM(F68:G68)</f>
        <v>3200.3</v>
      </c>
      <c r="F68" s="42">
        <v>3200.3</v>
      </c>
      <c r="G68" s="36"/>
      <c r="H68" s="36">
        <f>SUM(I68:J68)</f>
        <v>4331.9</v>
      </c>
      <c r="I68" s="36">
        <v>4331.9</v>
      </c>
      <c r="J68" s="36"/>
      <c r="K68" s="33">
        <f>SUM(L68:M68)</f>
        <v>4400</v>
      </c>
      <c r="L68" s="33">
        <v>4400</v>
      </c>
      <c r="M68" s="33"/>
      <c r="N68" s="33"/>
      <c r="O68" s="33"/>
      <c r="P68" s="33"/>
      <c r="Q68" s="33">
        <f>SUM(R68:S68)</f>
        <v>4500</v>
      </c>
      <c r="R68" s="33">
        <v>4500</v>
      </c>
      <c r="S68" s="33"/>
      <c r="T68" s="33">
        <f>SUM(U68:V68)</f>
        <v>4500</v>
      </c>
      <c r="U68" s="33">
        <v>4500</v>
      </c>
      <c r="V68" s="95"/>
      <c r="W68" s="37" t="s">
        <v>655</v>
      </c>
    </row>
    <row r="69" spans="1:23" ht="57.75" customHeight="1">
      <c r="A69" s="49" t="s">
        <v>116</v>
      </c>
      <c r="B69" s="57" t="s">
        <v>117</v>
      </c>
      <c r="C69" s="42" t="s">
        <v>118</v>
      </c>
      <c r="D69" s="42"/>
      <c r="E69" s="41">
        <f>SUM(F69:G69)</f>
        <v>7416</v>
      </c>
      <c r="F69" s="41">
        <f>SUM(F71)</f>
        <v>7416</v>
      </c>
      <c r="G69" s="42"/>
      <c r="H69" s="42">
        <f>SUM(H71)</f>
        <v>4454.4</v>
      </c>
      <c r="I69" s="42">
        <f>SUM(I71)</f>
        <v>4454.4</v>
      </c>
      <c r="J69" s="42"/>
      <c r="K69" s="42">
        <f>SUM(K71)</f>
        <v>4454.4</v>
      </c>
      <c r="L69" s="42">
        <f>SUM(L71)</f>
        <v>4454.4</v>
      </c>
      <c r="M69" s="33"/>
      <c r="N69" s="33"/>
      <c r="O69" s="33"/>
      <c r="P69" s="33"/>
      <c r="Q69" s="42">
        <f>SUM(Q71)</f>
        <v>4454.4</v>
      </c>
      <c r="R69" s="42">
        <f>SUM(R71)</f>
        <v>4454.4</v>
      </c>
      <c r="S69" s="33"/>
      <c r="T69" s="42">
        <f>SUM(T71)</f>
        <v>4454.4</v>
      </c>
      <c r="U69" s="42">
        <f>SUM(U71)</f>
        <v>4454.4</v>
      </c>
      <c r="V69" s="95"/>
      <c r="W69" s="94"/>
    </row>
    <row r="70" spans="1:23" ht="12.75" customHeight="1">
      <c r="A70" s="35"/>
      <c r="B70" s="72" t="s">
        <v>5</v>
      </c>
      <c r="C70" s="36"/>
      <c r="D70" s="36"/>
      <c r="E70" s="36"/>
      <c r="F70" s="36"/>
      <c r="G70" s="36"/>
      <c r="H70" s="36"/>
      <c r="I70" s="36"/>
      <c r="J70" s="3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97"/>
      <c r="W70" s="94"/>
    </row>
    <row r="71" spans="1:23" ht="60" customHeight="1">
      <c r="A71" s="35" t="s">
        <v>119</v>
      </c>
      <c r="B71" s="72" t="s">
        <v>120</v>
      </c>
      <c r="C71" s="36" t="s">
        <v>10</v>
      </c>
      <c r="D71" s="36"/>
      <c r="E71" s="10">
        <f>SUM(F71:G71)</f>
        <v>7416</v>
      </c>
      <c r="F71" s="10">
        <v>7416</v>
      </c>
      <c r="G71" s="36"/>
      <c r="H71" s="36">
        <f>SUM(I71:J71)</f>
        <v>4454.4</v>
      </c>
      <c r="I71" s="36">
        <v>4454.4</v>
      </c>
      <c r="J71" s="36"/>
      <c r="K71" s="36">
        <f>SUM(L71:M71)</f>
        <v>4454.4</v>
      </c>
      <c r="L71" s="33">
        <v>4454.4</v>
      </c>
      <c r="M71" s="33"/>
      <c r="N71" s="33"/>
      <c r="O71" s="33"/>
      <c r="P71" s="33"/>
      <c r="Q71" s="33">
        <f>SUM(R71:S71)</f>
        <v>4454.4</v>
      </c>
      <c r="R71" s="33">
        <v>4454.4</v>
      </c>
      <c r="S71" s="33"/>
      <c r="T71" s="33">
        <f>SUM(U71:V71)</f>
        <v>4454.4</v>
      </c>
      <c r="U71" s="33">
        <v>4454.4</v>
      </c>
      <c r="V71" s="95"/>
      <c r="W71" s="94"/>
    </row>
    <row r="72" spans="1:23" ht="39.75" customHeight="1">
      <c r="A72" s="49" t="s">
        <v>121</v>
      </c>
      <c r="B72" s="57" t="s">
        <v>122</v>
      </c>
      <c r="C72" s="42" t="s">
        <v>123</v>
      </c>
      <c r="D72" s="42"/>
      <c r="E72" s="41">
        <f>SUM(F72:G72)</f>
        <v>121032.59999999999</v>
      </c>
      <c r="F72" s="41">
        <f>SUM(F74+F90)</f>
        <v>121032.59999999999</v>
      </c>
      <c r="G72" s="42"/>
      <c r="H72" s="41">
        <f>SUM(I72:J72)</f>
        <v>162178.3</v>
      </c>
      <c r="I72" s="41">
        <f>SUM(I74+I90)</f>
        <v>162178.3</v>
      </c>
      <c r="J72" s="42"/>
      <c r="K72" s="41">
        <f>SUM(L72:M72)</f>
        <v>157632.5</v>
      </c>
      <c r="L72" s="41">
        <f>SUM(L74+L90)</f>
        <v>157632.5</v>
      </c>
      <c r="M72" s="42"/>
      <c r="N72" s="26">
        <f>SUM(K72-H72)</f>
        <v>-4545.799999999988</v>
      </c>
      <c r="O72" s="26">
        <f>SUM(L72-I72)</f>
        <v>-4545.799999999988</v>
      </c>
      <c r="P72" s="26">
        <f>SUM(M72-J72)</f>
        <v>0</v>
      </c>
      <c r="Q72" s="41">
        <f>SUM(R72:S72)</f>
        <v>190500</v>
      </c>
      <c r="R72" s="41">
        <f>SUM(R74+R90)</f>
        <v>190500</v>
      </c>
      <c r="S72" s="42"/>
      <c r="T72" s="41">
        <f>SUM(U72:V72)</f>
        <v>190500</v>
      </c>
      <c r="U72" s="41">
        <f>SUM(U74+U90)</f>
        <v>190500</v>
      </c>
      <c r="V72" s="42"/>
      <c r="W72" s="94"/>
    </row>
    <row r="73" spans="1:23" ht="12.75" customHeight="1">
      <c r="A73" s="35"/>
      <c r="B73" s="72" t="s">
        <v>5</v>
      </c>
      <c r="C73" s="36"/>
      <c r="D73" s="36"/>
      <c r="E73" s="36"/>
      <c r="F73" s="36"/>
      <c r="G73" s="36"/>
      <c r="H73" s="36"/>
      <c r="I73" s="36"/>
      <c r="J73" s="36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95"/>
      <c r="W73" s="94"/>
    </row>
    <row r="74" spans="1:23" ht="78.75" customHeight="1">
      <c r="A74" s="35" t="s">
        <v>124</v>
      </c>
      <c r="B74" s="72" t="s">
        <v>125</v>
      </c>
      <c r="C74" s="36" t="s">
        <v>10</v>
      </c>
      <c r="D74" s="57" t="s">
        <v>659</v>
      </c>
      <c r="E74" s="36">
        <f>SUM(F74:G74)</f>
        <v>111996.2</v>
      </c>
      <c r="F74" s="36">
        <v>111996.2</v>
      </c>
      <c r="G74" s="36"/>
      <c r="H74" s="36">
        <f>SUM(I74:J74)</f>
        <v>158778.3</v>
      </c>
      <c r="I74" s="36">
        <v>158778.3</v>
      </c>
      <c r="J74" s="36"/>
      <c r="K74" s="33">
        <f>SUM(L74:M74)</f>
        <v>154232.5</v>
      </c>
      <c r="L74" s="33">
        <v>154232.5</v>
      </c>
      <c r="M74" s="26"/>
      <c r="N74" s="26">
        <f>SUM(K74-H74)</f>
        <v>-4545.799999999988</v>
      </c>
      <c r="O74" s="26">
        <f>SUM(L74-I74)</f>
        <v>-4545.799999999988</v>
      </c>
      <c r="P74" s="26">
        <f>SUM(M74-J74)</f>
        <v>0</v>
      </c>
      <c r="Q74" s="26">
        <f>SUM(R74:S74)</f>
        <v>186500</v>
      </c>
      <c r="R74" s="26">
        <f>SUM(R80+R81+R83+R84)</f>
        <v>186500</v>
      </c>
      <c r="S74" s="26"/>
      <c r="T74" s="26">
        <f>SUM(U74:V74)</f>
        <v>186500</v>
      </c>
      <c r="U74" s="26">
        <f>SUM(U80+U81+U83+U84)</f>
        <v>186500</v>
      </c>
      <c r="V74" s="97"/>
      <c r="W74" s="94"/>
    </row>
    <row r="75" spans="1:23" ht="21.75" customHeight="1">
      <c r="A75" s="35"/>
      <c r="B75" s="72" t="s">
        <v>5</v>
      </c>
      <c r="C75" s="36"/>
      <c r="D75" s="36"/>
      <c r="E75" s="36"/>
      <c r="F75" s="36"/>
      <c r="G75" s="36"/>
      <c r="H75" s="36"/>
      <c r="I75" s="36"/>
      <c r="J75" s="36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95"/>
      <c r="W75" s="94"/>
    </row>
    <row r="76" spans="1:23" ht="50.25" customHeight="1">
      <c r="A76" s="35" t="s">
        <v>126</v>
      </c>
      <c r="B76" s="72" t="s">
        <v>127</v>
      </c>
      <c r="C76" s="36" t="s">
        <v>10</v>
      </c>
      <c r="D76" s="36"/>
      <c r="E76" s="36"/>
      <c r="F76" s="36"/>
      <c r="G76" s="36"/>
      <c r="H76" s="36"/>
      <c r="I76" s="36"/>
      <c r="J76" s="36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95"/>
      <c r="W76" s="94"/>
    </row>
    <row r="77" spans="1:23" ht="71.25" customHeight="1">
      <c r="A77" s="35" t="s">
        <v>128</v>
      </c>
      <c r="B77" s="72" t="s">
        <v>129</v>
      </c>
      <c r="C77" s="36" t="s">
        <v>10</v>
      </c>
      <c r="D77" s="36"/>
      <c r="E77" s="36"/>
      <c r="F77" s="36"/>
      <c r="G77" s="36"/>
      <c r="H77" s="36"/>
      <c r="I77" s="36"/>
      <c r="J77" s="3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97"/>
      <c r="W77" s="94"/>
    </row>
    <row r="78" spans="1:23" ht="48" customHeight="1">
      <c r="A78" s="35" t="s">
        <v>130</v>
      </c>
      <c r="B78" s="72" t="s">
        <v>131</v>
      </c>
      <c r="C78" s="36" t="s">
        <v>10</v>
      </c>
      <c r="D78" s="36"/>
      <c r="E78" s="10">
        <v>35</v>
      </c>
      <c r="F78" s="10">
        <v>35</v>
      </c>
      <c r="G78" s="36"/>
      <c r="H78" s="36"/>
      <c r="I78" s="36"/>
      <c r="J78" s="36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95"/>
      <c r="W78" s="94"/>
    </row>
    <row r="79" spans="1:23" ht="48" customHeight="1">
      <c r="A79" s="35" t="s">
        <v>132</v>
      </c>
      <c r="B79" s="72" t="s">
        <v>133</v>
      </c>
      <c r="C79" s="36" t="s">
        <v>10</v>
      </c>
      <c r="D79" s="36"/>
      <c r="E79" s="36"/>
      <c r="F79" s="36"/>
      <c r="G79" s="36"/>
      <c r="H79" s="36"/>
      <c r="I79" s="36"/>
      <c r="J79" s="3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97"/>
      <c r="W79" s="94"/>
    </row>
    <row r="80" spans="1:23" ht="29.25" customHeight="1">
      <c r="A80" s="35" t="s">
        <v>134</v>
      </c>
      <c r="B80" s="72" t="s">
        <v>135</v>
      </c>
      <c r="C80" s="36" t="s">
        <v>10</v>
      </c>
      <c r="D80" s="36"/>
      <c r="E80" s="10">
        <f>SUM(F80:G80)</f>
        <v>4225.8</v>
      </c>
      <c r="F80" s="10">
        <v>4225.8</v>
      </c>
      <c r="G80" s="36"/>
      <c r="H80" s="36"/>
      <c r="I80" s="10">
        <v>2000</v>
      </c>
      <c r="J80" s="36"/>
      <c r="K80" s="33">
        <f>SUM(L80:M80)</f>
        <v>2000</v>
      </c>
      <c r="L80" s="33">
        <v>2000</v>
      </c>
      <c r="M80" s="33"/>
      <c r="N80" s="33"/>
      <c r="O80" s="33"/>
      <c r="P80" s="33"/>
      <c r="Q80" s="33">
        <f>SUM(R80:S80)</f>
        <v>2000</v>
      </c>
      <c r="R80" s="33">
        <v>2000</v>
      </c>
      <c r="S80" s="33"/>
      <c r="T80" s="33">
        <f>SUM(U80:V80)</f>
        <v>2000</v>
      </c>
      <c r="U80" s="33">
        <v>2000</v>
      </c>
      <c r="V80" s="95"/>
      <c r="W80" s="94"/>
    </row>
    <row r="81" spans="1:23" ht="35.25" customHeight="1">
      <c r="A81" s="35" t="s">
        <v>136</v>
      </c>
      <c r="B81" s="72" t="s">
        <v>137</v>
      </c>
      <c r="C81" s="36"/>
      <c r="D81" s="36"/>
      <c r="E81" s="10">
        <f>SUM(F81:G81)</f>
        <v>47956.6</v>
      </c>
      <c r="F81" s="10">
        <v>47956.6</v>
      </c>
      <c r="G81" s="36"/>
      <c r="H81" s="10">
        <f>SUM(I81:J81)</f>
        <v>71545.8</v>
      </c>
      <c r="I81" s="10">
        <v>71545.8</v>
      </c>
      <c r="J81" s="36"/>
      <c r="K81" s="33">
        <f>SUM(L81:M81)</f>
        <v>67000</v>
      </c>
      <c r="L81" s="33">
        <v>67000</v>
      </c>
      <c r="M81" s="33"/>
      <c r="N81" s="33"/>
      <c r="O81" s="33"/>
      <c r="P81" s="33"/>
      <c r="Q81" s="33">
        <f>SUM(R81:S81)</f>
        <v>71500</v>
      </c>
      <c r="R81" s="33">
        <v>71500</v>
      </c>
      <c r="S81" s="33"/>
      <c r="T81" s="33">
        <f>SUM(U81:V81)</f>
        <v>71500</v>
      </c>
      <c r="U81" s="33">
        <v>71500</v>
      </c>
      <c r="V81" s="95"/>
      <c r="W81" s="37" t="s">
        <v>656</v>
      </c>
    </row>
    <row r="82" spans="1:23" ht="50.25" customHeight="1">
      <c r="A82" s="35">
        <v>13511</v>
      </c>
      <c r="B82" s="72" t="s">
        <v>622</v>
      </c>
      <c r="C82" s="36"/>
      <c r="D82" s="36"/>
      <c r="E82" s="10">
        <f>SUM(F82:G82)</f>
        <v>288</v>
      </c>
      <c r="F82" s="10">
        <v>288</v>
      </c>
      <c r="G82" s="36"/>
      <c r="H82" s="10"/>
      <c r="I82" s="10"/>
      <c r="J82" s="36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95"/>
      <c r="W82" s="94"/>
    </row>
    <row r="83" spans="1:23" ht="28.5" customHeight="1">
      <c r="A83" s="35" t="s">
        <v>142</v>
      </c>
      <c r="B83" s="72" t="s">
        <v>143</v>
      </c>
      <c r="C83" s="36" t="s">
        <v>10</v>
      </c>
      <c r="D83" s="36"/>
      <c r="E83" s="10">
        <f>SUM(F83:G83)</f>
        <v>24250.6</v>
      </c>
      <c r="F83" s="10">
        <v>24250.6</v>
      </c>
      <c r="G83" s="36"/>
      <c r="H83" s="10">
        <f>SUM(I83:J83)</f>
        <v>35340</v>
      </c>
      <c r="I83" s="10">
        <v>35340</v>
      </c>
      <c r="J83" s="36"/>
      <c r="K83" s="33">
        <f>SUM(L83:M83)</f>
        <v>35340</v>
      </c>
      <c r="L83" s="33">
        <v>35340</v>
      </c>
      <c r="M83" s="33"/>
      <c r="N83" s="33"/>
      <c r="O83" s="33"/>
      <c r="P83" s="33"/>
      <c r="Q83" s="33">
        <f>SUM(R83:S83)</f>
        <v>63000</v>
      </c>
      <c r="R83" s="33">
        <v>63000</v>
      </c>
      <c r="S83" s="33"/>
      <c r="T83" s="33">
        <f>SUM(U83:V83)</f>
        <v>63000</v>
      </c>
      <c r="U83" s="33">
        <v>63000</v>
      </c>
      <c r="V83" s="95"/>
      <c r="W83" s="94"/>
    </row>
    <row r="84" spans="1:23" ht="48" customHeight="1">
      <c r="A84" s="35" t="s">
        <v>144</v>
      </c>
      <c r="B84" s="72" t="s">
        <v>145</v>
      </c>
      <c r="C84" s="36" t="s">
        <v>10</v>
      </c>
      <c r="D84" s="36"/>
      <c r="E84" s="10">
        <f>SUM(F84:G84)</f>
        <v>32922.6</v>
      </c>
      <c r="F84" s="10">
        <v>32922.6</v>
      </c>
      <c r="G84" s="36"/>
      <c r="H84" s="36">
        <f>SUM(I84:J84)</f>
        <v>49892.5</v>
      </c>
      <c r="I84" s="36">
        <v>49892.5</v>
      </c>
      <c r="J84" s="36"/>
      <c r="K84" s="33">
        <f>SUM(L84:M84)</f>
        <v>49892.5</v>
      </c>
      <c r="L84" s="33">
        <v>49892.5</v>
      </c>
      <c r="M84" s="26"/>
      <c r="N84" s="26"/>
      <c r="O84" s="26"/>
      <c r="P84" s="26"/>
      <c r="Q84" s="33">
        <f>SUM(R84:S84)</f>
        <v>50000</v>
      </c>
      <c r="R84" s="33">
        <v>50000</v>
      </c>
      <c r="S84" s="26"/>
      <c r="T84" s="33">
        <f>SUM(U84:V84)</f>
        <v>50000</v>
      </c>
      <c r="U84" s="33">
        <v>50000</v>
      </c>
      <c r="V84" s="97"/>
      <c r="W84" s="94"/>
    </row>
    <row r="85" spans="1:23" ht="48" customHeight="1">
      <c r="A85" s="35" t="s">
        <v>146</v>
      </c>
      <c r="B85" s="72" t="s">
        <v>147</v>
      </c>
      <c r="C85" s="36" t="s">
        <v>10</v>
      </c>
      <c r="D85" s="36"/>
      <c r="E85" s="36"/>
      <c r="F85" s="36"/>
      <c r="G85" s="36"/>
      <c r="H85" s="36"/>
      <c r="I85" s="36"/>
      <c r="J85" s="36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95"/>
      <c r="W85" s="94"/>
    </row>
    <row r="86" spans="1:23" ht="75.75" customHeight="1">
      <c r="A86" s="35" t="s">
        <v>148</v>
      </c>
      <c r="B86" s="72" t="s">
        <v>149</v>
      </c>
      <c r="C86" s="36" t="s">
        <v>10</v>
      </c>
      <c r="D86" s="36"/>
      <c r="E86" s="36"/>
      <c r="F86" s="36"/>
      <c r="G86" s="36"/>
      <c r="H86" s="36"/>
      <c r="I86" s="36"/>
      <c r="J86" s="36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95"/>
      <c r="W86" s="94"/>
    </row>
    <row r="87" spans="1:23" ht="26.25" customHeight="1">
      <c r="A87" s="35" t="s">
        <v>150</v>
      </c>
      <c r="B87" s="72" t="s">
        <v>151</v>
      </c>
      <c r="C87" s="36" t="s">
        <v>10</v>
      </c>
      <c r="D87" s="36"/>
      <c r="E87" s="36"/>
      <c r="F87" s="36"/>
      <c r="G87" s="36"/>
      <c r="H87" s="36"/>
      <c r="I87" s="36"/>
      <c r="J87" s="36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95"/>
      <c r="W87" s="94"/>
    </row>
    <row r="88" spans="1:23" ht="28.5" customHeight="1">
      <c r="A88" s="35" t="s">
        <v>152</v>
      </c>
      <c r="B88" s="72" t="s">
        <v>153</v>
      </c>
      <c r="C88" s="36" t="s">
        <v>10</v>
      </c>
      <c r="D88" s="36"/>
      <c r="E88" s="36"/>
      <c r="F88" s="36"/>
      <c r="G88" s="36"/>
      <c r="H88" s="36"/>
      <c r="I88" s="36"/>
      <c r="J88" s="36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95"/>
      <c r="W88" s="94"/>
    </row>
    <row r="89" spans="1:23" ht="21.75" customHeight="1">
      <c r="A89" s="35" t="s">
        <v>154</v>
      </c>
      <c r="B89" s="72" t="s">
        <v>155</v>
      </c>
      <c r="C89" s="36" t="s">
        <v>10</v>
      </c>
      <c r="D89" s="36"/>
      <c r="E89" s="10">
        <f>SUM(F89:G89)</f>
        <v>2317.7</v>
      </c>
      <c r="F89" s="10">
        <v>2317.7</v>
      </c>
      <c r="G89" s="36"/>
      <c r="H89" s="36"/>
      <c r="I89" s="36"/>
      <c r="J89" s="3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97"/>
      <c r="W89" s="94"/>
    </row>
    <row r="90" spans="1:23" ht="36" customHeight="1">
      <c r="A90" s="35" t="s">
        <v>156</v>
      </c>
      <c r="B90" s="72" t="s">
        <v>157</v>
      </c>
      <c r="C90" s="36" t="s">
        <v>10</v>
      </c>
      <c r="D90" s="36"/>
      <c r="E90" s="10">
        <f>SUM(F90:G90)</f>
        <v>9036.4</v>
      </c>
      <c r="F90" s="10">
        <v>9036.4</v>
      </c>
      <c r="G90" s="36"/>
      <c r="H90" s="10">
        <f>SUM(I90:J90)</f>
        <v>3400</v>
      </c>
      <c r="I90" s="10">
        <v>3400</v>
      </c>
      <c r="J90" s="36"/>
      <c r="K90" s="33">
        <f>SUM(L90:M90)</f>
        <v>3400</v>
      </c>
      <c r="L90" s="33">
        <v>3400</v>
      </c>
      <c r="M90" s="33"/>
      <c r="N90" s="33"/>
      <c r="O90" s="33"/>
      <c r="P90" s="33"/>
      <c r="Q90" s="33">
        <f>SUM(R90:S90)</f>
        <v>4000</v>
      </c>
      <c r="R90" s="33">
        <v>4000</v>
      </c>
      <c r="S90" s="33"/>
      <c r="T90" s="33">
        <f>SUM(U90:V90)</f>
        <v>4000</v>
      </c>
      <c r="U90" s="33">
        <v>4000</v>
      </c>
      <c r="V90" s="95"/>
      <c r="W90" s="94"/>
    </row>
    <row r="91" spans="1:23" ht="36.75" customHeight="1">
      <c r="A91" s="49" t="s">
        <v>158</v>
      </c>
      <c r="B91" s="57" t="s">
        <v>159</v>
      </c>
      <c r="C91" s="42" t="s">
        <v>160</v>
      </c>
      <c r="D91" s="42"/>
      <c r="E91" s="41">
        <f>SUM(F91:G91)</f>
        <v>260</v>
      </c>
      <c r="F91" s="41">
        <f>SUM(F93:F94)</f>
        <v>260</v>
      </c>
      <c r="G91" s="42"/>
      <c r="H91" s="41">
        <f>SUM(I91:J91)</f>
        <v>665.9</v>
      </c>
      <c r="I91" s="41">
        <f>SUM(I93:I94)</f>
        <v>665.9</v>
      </c>
      <c r="J91" s="42"/>
      <c r="K91" s="41">
        <f>SUM(L91:M91)</f>
        <v>474.1</v>
      </c>
      <c r="L91" s="41">
        <f>SUM(L93:L94)</f>
        <v>474.1</v>
      </c>
      <c r="M91" s="42"/>
      <c r="N91" s="26">
        <f>SUM(K91-H91)</f>
        <v>-191.79999999999995</v>
      </c>
      <c r="O91" s="26">
        <f>SUM(L91-I91)</f>
        <v>-191.79999999999995</v>
      </c>
      <c r="P91" s="26">
        <f>SUM(M91-J91)</f>
        <v>0</v>
      </c>
      <c r="Q91" s="41">
        <f>SUM(R91:S91)</f>
        <v>474.1</v>
      </c>
      <c r="R91" s="41">
        <f>SUM(R93:R94)</f>
        <v>474.1</v>
      </c>
      <c r="S91" s="42"/>
      <c r="T91" s="41">
        <f>SUM(U91:V91)</f>
        <v>474.1</v>
      </c>
      <c r="U91" s="41">
        <f>SUM(U93:U94)</f>
        <v>474.1</v>
      </c>
      <c r="V91" s="42"/>
      <c r="W91" s="94"/>
    </row>
    <row r="92" spans="1:23" ht="12.75" customHeight="1">
      <c r="A92" s="35"/>
      <c r="B92" s="72" t="s">
        <v>5</v>
      </c>
      <c r="C92" s="36"/>
      <c r="D92" s="36"/>
      <c r="E92" s="36"/>
      <c r="F92" s="36"/>
      <c r="G92" s="36"/>
      <c r="H92" s="36"/>
      <c r="I92" s="36"/>
      <c r="J92" s="3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97"/>
      <c r="W92" s="94"/>
    </row>
    <row r="93" spans="1:23" ht="45.75" customHeight="1">
      <c r="A93" s="35" t="s">
        <v>161</v>
      </c>
      <c r="B93" s="72" t="s">
        <v>162</v>
      </c>
      <c r="C93" s="36" t="s">
        <v>10</v>
      </c>
      <c r="D93" s="36"/>
      <c r="E93" s="10">
        <v>260000</v>
      </c>
      <c r="F93" s="10">
        <v>260</v>
      </c>
      <c r="G93" s="36"/>
      <c r="H93" s="36"/>
      <c r="I93" s="10">
        <v>665.9</v>
      </c>
      <c r="J93" s="36"/>
      <c r="K93" s="33">
        <f>SUM(L93:M93)</f>
        <v>474.1</v>
      </c>
      <c r="L93" s="33">
        <v>474.1</v>
      </c>
      <c r="M93" s="33"/>
      <c r="N93" s="33"/>
      <c r="O93" s="33"/>
      <c r="P93" s="33"/>
      <c r="Q93" s="33">
        <f>SUM(R93:S93)</f>
        <v>474.1</v>
      </c>
      <c r="R93" s="33">
        <v>474.1</v>
      </c>
      <c r="S93" s="33"/>
      <c r="T93" s="33">
        <f>SUM(U93:V93)</f>
        <v>474.1</v>
      </c>
      <c r="U93" s="33">
        <v>474.1</v>
      </c>
      <c r="V93" s="95"/>
      <c r="W93" s="37" t="s">
        <v>661</v>
      </c>
    </row>
    <row r="94" spans="1:23" ht="37.5" customHeight="1">
      <c r="A94" s="35" t="s">
        <v>163</v>
      </c>
      <c r="B94" s="72" t="s">
        <v>164</v>
      </c>
      <c r="C94" s="36" t="s">
        <v>10</v>
      </c>
      <c r="D94" s="36"/>
      <c r="E94" s="10">
        <v>0</v>
      </c>
      <c r="F94" s="10">
        <v>0</v>
      </c>
      <c r="G94" s="36"/>
      <c r="H94" s="36"/>
      <c r="I94" s="36"/>
      <c r="J94" s="36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95"/>
      <c r="W94" s="94"/>
    </row>
    <row r="95" spans="1:23" ht="44.25" customHeight="1">
      <c r="A95" s="49" t="s">
        <v>170</v>
      </c>
      <c r="B95" s="57" t="s">
        <v>171</v>
      </c>
      <c r="C95" s="42" t="s">
        <v>172</v>
      </c>
      <c r="D95" s="42"/>
      <c r="E95" s="41">
        <f>SUM(F95:G95)</f>
        <v>18800.5</v>
      </c>
      <c r="F95" s="42"/>
      <c r="G95" s="41">
        <f>SUM(G97)</f>
        <v>18800.5</v>
      </c>
      <c r="H95" s="41">
        <f>SUM(I95:J95)</f>
        <v>0</v>
      </c>
      <c r="I95" s="42"/>
      <c r="J95" s="41">
        <f>SUM(J97)</f>
        <v>0</v>
      </c>
      <c r="K95" s="41">
        <f>SUM(L95:M95)</f>
        <v>0</v>
      </c>
      <c r="L95" s="42"/>
      <c r="M95" s="41">
        <f>SUM(M97)</f>
        <v>0</v>
      </c>
      <c r="N95" s="26">
        <f>SUM(K95-H95)</f>
        <v>0</v>
      </c>
      <c r="O95" s="26">
        <f>SUM(L95-I95)</f>
        <v>0</v>
      </c>
      <c r="P95" s="26">
        <f>SUM(M95-J95)</f>
        <v>0</v>
      </c>
      <c r="Q95" s="41">
        <f>SUM(R95:S95)</f>
        <v>0</v>
      </c>
      <c r="R95" s="42"/>
      <c r="S95" s="41">
        <f>SUM(S97)</f>
        <v>0</v>
      </c>
      <c r="T95" s="41">
        <f>SUM(U95:V95)</f>
        <v>0</v>
      </c>
      <c r="U95" s="42"/>
      <c r="V95" s="41">
        <f>SUM(V97)</f>
        <v>0</v>
      </c>
      <c r="W95" s="94"/>
    </row>
    <row r="96" spans="1:23" ht="12.75" customHeight="1">
      <c r="A96" s="35"/>
      <c r="B96" s="72" t="s">
        <v>5</v>
      </c>
      <c r="C96" s="36"/>
      <c r="D96" s="36"/>
      <c r="E96" s="36"/>
      <c r="F96" s="36"/>
      <c r="G96" s="36"/>
      <c r="H96" s="36"/>
      <c r="I96" s="36"/>
      <c r="J96" s="36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95"/>
      <c r="W96" s="94"/>
    </row>
    <row r="97" spans="1:23" ht="76.5" customHeight="1">
      <c r="A97" s="35" t="s">
        <v>173</v>
      </c>
      <c r="B97" s="72" t="s">
        <v>174</v>
      </c>
      <c r="C97" s="36" t="s">
        <v>10</v>
      </c>
      <c r="D97" s="36"/>
      <c r="E97" s="10">
        <f>SUM(F97:G97)</f>
        <v>18800.5</v>
      </c>
      <c r="F97" s="36"/>
      <c r="G97" s="10">
        <v>18800.5</v>
      </c>
      <c r="H97" s="36"/>
      <c r="I97" s="36"/>
      <c r="J97" s="36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95"/>
      <c r="W97" s="94"/>
    </row>
    <row r="98" spans="1:23" ht="36" customHeight="1">
      <c r="A98" s="49" t="s">
        <v>175</v>
      </c>
      <c r="B98" s="57" t="s">
        <v>176</v>
      </c>
      <c r="C98" s="42" t="s">
        <v>177</v>
      </c>
      <c r="D98" s="42"/>
      <c r="E98" s="41">
        <f>SUM(F98)</f>
        <v>5274.6</v>
      </c>
      <c r="F98" s="41">
        <f>SUM(F100:F102)</f>
        <v>5274.6</v>
      </c>
      <c r="G98" s="42">
        <f>SUM(G100:G102)</f>
        <v>280553.3</v>
      </c>
      <c r="H98" s="41">
        <f>SUM(I98)</f>
        <v>1620</v>
      </c>
      <c r="I98" s="41">
        <f>SUM(I100:I102)</f>
        <v>1620</v>
      </c>
      <c r="J98" s="42">
        <f>SUM(J100:J102)</f>
        <v>385000</v>
      </c>
      <c r="K98" s="41">
        <f>SUM(L98)</f>
        <v>1700</v>
      </c>
      <c r="L98" s="41">
        <f>SUM(L100:L102)</f>
        <v>1700</v>
      </c>
      <c r="M98" s="42">
        <f>SUM(M100:M102)</f>
        <v>430000</v>
      </c>
      <c r="N98" s="26">
        <f>SUM(K98-H98)</f>
        <v>80</v>
      </c>
      <c r="O98" s="26">
        <f>SUM(L98-I98)</f>
        <v>80</v>
      </c>
      <c r="P98" s="26">
        <f>SUM(M98-J98)</f>
        <v>45000</v>
      </c>
      <c r="Q98" s="41">
        <f>SUM(R98)</f>
        <v>1700</v>
      </c>
      <c r="R98" s="41">
        <f>SUM(R100:R102)</f>
        <v>1700</v>
      </c>
      <c r="S98" s="42">
        <f>SUM(S100:S102)</f>
        <v>440000</v>
      </c>
      <c r="T98" s="41">
        <f>SUM(U98)</f>
        <v>1700</v>
      </c>
      <c r="U98" s="41">
        <f>SUM(U100:U102)</f>
        <v>1700</v>
      </c>
      <c r="V98" s="42">
        <f>SUM(V100:V102)</f>
        <v>460000</v>
      </c>
      <c r="W98" s="94"/>
    </row>
    <row r="99" spans="1:23" ht="18" customHeight="1">
      <c r="A99" s="35"/>
      <c r="B99" s="72" t="s">
        <v>5</v>
      </c>
      <c r="C99" s="36"/>
      <c r="D99" s="36"/>
      <c r="E99" s="36"/>
      <c r="F99" s="36"/>
      <c r="G99" s="36"/>
      <c r="H99" s="36"/>
      <c r="I99" s="36"/>
      <c r="J99" s="36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95"/>
      <c r="W99" s="94"/>
    </row>
    <row r="100" spans="1:23" ht="33" customHeight="1">
      <c r="A100" s="35" t="s">
        <v>178</v>
      </c>
      <c r="B100" s="72" t="s">
        <v>179</v>
      </c>
      <c r="C100" s="36" t="s">
        <v>10</v>
      </c>
      <c r="D100" s="36"/>
      <c r="E100" s="36"/>
      <c r="F100" s="36"/>
      <c r="G100" s="36"/>
      <c r="H100" s="36"/>
      <c r="I100" s="36"/>
      <c r="J100" s="36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95"/>
      <c r="W100" s="94"/>
    </row>
    <row r="101" spans="1:23" ht="33" customHeight="1">
      <c r="A101" s="35" t="s">
        <v>180</v>
      </c>
      <c r="B101" s="72" t="s">
        <v>181</v>
      </c>
      <c r="C101" s="36" t="s">
        <v>10</v>
      </c>
      <c r="D101" s="36"/>
      <c r="E101" s="10">
        <f>SUM(F101:G101)</f>
        <v>280553.3</v>
      </c>
      <c r="F101" s="36"/>
      <c r="G101" s="10">
        <v>280553.3</v>
      </c>
      <c r="H101" s="36"/>
      <c r="I101" s="36"/>
      <c r="J101" s="10">
        <v>385000</v>
      </c>
      <c r="K101" s="33">
        <f>SUM(L101:M101)</f>
        <v>430000</v>
      </c>
      <c r="L101" s="33"/>
      <c r="M101" s="33">
        <v>430000</v>
      </c>
      <c r="N101" s="33"/>
      <c r="O101" s="33"/>
      <c r="P101" s="33"/>
      <c r="Q101" s="33">
        <f>SUM(R101:S101)</f>
        <v>440000</v>
      </c>
      <c r="R101" s="33"/>
      <c r="S101" s="33">
        <v>440000</v>
      </c>
      <c r="T101" s="33">
        <f>SUM(U101:V101)</f>
        <v>460000</v>
      </c>
      <c r="U101" s="33"/>
      <c r="V101" s="95">
        <v>460000</v>
      </c>
      <c r="W101" s="37" t="s">
        <v>657</v>
      </c>
    </row>
    <row r="102" spans="1:23" ht="39.75" customHeight="1" thickBot="1">
      <c r="A102" s="77" t="s">
        <v>182</v>
      </c>
      <c r="B102" s="78" t="s">
        <v>183</v>
      </c>
      <c r="C102" s="79" t="s">
        <v>10</v>
      </c>
      <c r="D102" s="79"/>
      <c r="E102" s="79"/>
      <c r="F102" s="80">
        <v>5274.6</v>
      </c>
      <c r="G102" s="79"/>
      <c r="H102" s="79"/>
      <c r="I102" s="80">
        <v>1620</v>
      </c>
      <c r="J102" s="79"/>
      <c r="K102" s="81">
        <f>SUM(L102:M102)</f>
        <v>1700</v>
      </c>
      <c r="L102" s="81">
        <v>1700</v>
      </c>
      <c r="M102" s="81"/>
      <c r="N102" s="81"/>
      <c r="O102" s="81"/>
      <c r="P102" s="81"/>
      <c r="Q102" s="81">
        <f>SUM(R102:S102)</f>
        <v>1700</v>
      </c>
      <c r="R102" s="81">
        <v>1700</v>
      </c>
      <c r="S102" s="81"/>
      <c r="T102" s="81">
        <f>SUM(U102:V102)</f>
        <v>1700</v>
      </c>
      <c r="U102" s="81">
        <v>1700</v>
      </c>
      <c r="V102" s="102"/>
      <c r="W102" s="37" t="s">
        <v>658</v>
      </c>
    </row>
  </sheetData>
  <sheetProtection/>
  <mergeCells count="24">
    <mergeCell ref="N6:P6"/>
    <mergeCell ref="N7:N8"/>
    <mergeCell ref="O7:P7"/>
    <mergeCell ref="W7:W8"/>
    <mergeCell ref="T7:T8"/>
    <mergeCell ref="U7:V7"/>
    <mergeCell ref="B6:B8"/>
    <mergeCell ref="C6:C8"/>
    <mergeCell ref="E6:G6"/>
    <mergeCell ref="H6:J6"/>
    <mergeCell ref="E7:E8"/>
    <mergeCell ref="F7:G7"/>
    <mergeCell ref="H7:H8"/>
    <mergeCell ref="I7:J7"/>
    <mergeCell ref="A4:V4"/>
    <mergeCell ref="D6:D8"/>
    <mergeCell ref="K6:M6"/>
    <mergeCell ref="Q6:S6"/>
    <mergeCell ref="T6:V6"/>
    <mergeCell ref="K7:K8"/>
    <mergeCell ref="L7:M7"/>
    <mergeCell ref="Q7:Q8"/>
    <mergeCell ref="R7:S7"/>
    <mergeCell ref="A6: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153"/>
  <sheetViews>
    <sheetView zoomScale="120" zoomScaleNormal="12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K10" sqref="K10"/>
    </sheetView>
  </sheetViews>
  <sheetFormatPr defaultColWidth="9.140625" defaultRowHeight="12"/>
  <cols>
    <col min="1" max="1" width="6.8515625" style="103" customWidth="1"/>
    <col min="2" max="2" width="7.00390625" style="103" customWidth="1"/>
    <col min="3" max="4" width="6.421875" style="103" customWidth="1"/>
    <col min="5" max="5" width="51.8515625" style="91" customWidth="1"/>
    <col min="6" max="8" width="11.28125" style="91" customWidth="1"/>
    <col min="9" max="9" width="12.140625" style="91" customWidth="1"/>
    <col min="10" max="10" width="11.28125" style="91" customWidth="1"/>
    <col min="11" max="11" width="11.421875" style="91" customWidth="1"/>
    <col min="12" max="12" width="12.00390625" style="83" bestFit="1" customWidth="1"/>
    <col min="13" max="13" width="11.8515625" style="83" customWidth="1"/>
    <col min="14" max="14" width="12.7109375" style="83" bestFit="1" customWidth="1"/>
    <col min="15" max="15" width="11.421875" style="83" bestFit="1" customWidth="1"/>
    <col min="16" max="16" width="11.140625" style="83" bestFit="1" customWidth="1"/>
    <col min="17" max="17" width="11.421875" style="83" bestFit="1" customWidth="1"/>
    <col min="18" max="18" width="12.00390625" style="83" bestFit="1" customWidth="1"/>
    <col min="19" max="20" width="11.28125" style="83" bestFit="1" customWidth="1"/>
    <col min="21" max="21" width="13.140625" style="83" customWidth="1"/>
    <col min="22" max="23" width="14.421875" style="83" customWidth="1"/>
    <col min="24" max="24" width="22.8515625" style="65" customWidth="1"/>
    <col min="25" max="16384" width="9.140625" style="65" customWidth="1"/>
  </cols>
  <sheetData>
    <row r="2" spans="23:24" ht="23.25" customHeight="1">
      <c r="W2" s="147" t="s">
        <v>593</v>
      </c>
      <c r="X2" s="147"/>
    </row>
    <row r="3" spans="12:23" ht="12.75" customHeight="1"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</row>
    <row r="4" spans="1:23" ht="43.5" customHeight="1">
      <c r="A4" s="148" t="s">
        <v>641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</row>
    <row r="5" ht="20.25" customHeight="1" thickBot="1">
      <c r="X5" s="93" t="s">
        <v>0</v>
      </c>
    </row>
    <row r="6" spans="1:24" ht="39" customHeight="1">
      <c r="A6" s="140" t="s">
        <v>1</v>
      </c>
      <c r="B6" s="142" t="s">
        <v>190</v>
      </c>
      <c r="C6" s="142" t="s">
        <v>191</v>
      </c>
      <c r="D6" s="142" t="s">
        <v>192</v>
      </c>
      <c r="E6" s="137" t="s">
        <v>193</v>
      </c>
      <c r="F6" s="129" t="s">
        <v>598</v>
      </c>
      <c r="G6" s="129"/>
      <c r="H6" s="129"/>
      <c r="I6" s="129" t="s">
        <v>599</v>
      </c>
      <c r="J6" s="129"/>
      <c r="K6" s="129"/>
      <c r="L6" s="129" t="s">
        <v>184</v>
      </c>
      <c r="M6" s="129"/>
      <c r="N6" s="129"/>
      <c r="O6" s="143" t="s">
        <v>600</v>
      </c>
      <c r="P6" s="144"/>
      <c r="Q6" s="145"/>
      <c r="R6" s="129" t="s">
        <v>185</v>
      </c>
      <c r="S6" s="129"/>
      <c r="T6" s="129"/>
      <c r="U6" s="129" t="s">
        <v>186</v>
      </c>
      <c r="V6" s="129"/>
      <c r="W6" s="139"/>
      <c r="X6" s="21" t="s">
        <v>601</v>
      </c>
    </row>
    <row r="7" spans="1:24" ht="18" customHeight="1">
      <c r="A7" s="141"/>
      <c r="B7" s="124"/>
      <c r="C7" s="124"/>
      <c r="D7" s="124"/>
      <c r="E7" s="138"/>
      <c r="F7" s="124" t="s">
        <v>4</v>
      </c>
      <c r="G7" s="124" t="s">
        <v>5</v>
      </c>
      <c r="H7" s="124"/>
      <c r="I7" s="124" t="s">
        <v>4</v>
      </c>
      <c r="J7" s="124" t="s">
        <v>5</v>
      </c>
      <c r="K7" s="124"/>
      <c r="L7" s="124" t="s">
        <v>4</v>
      </c>
      <c r="M7" s="124" t="s">
        <v>5</v>
      </c>
      <c r="N7" s="124"/>
      <c r="O7" s="124" t="s">
        <v>4</v>
      </c>
      <c r="P7" s="124" t="s">
        <v>5</v>
      </c>
      <c r="Q7" s="124"/>
      <c r="R7" s="124" t="s">
        <v>4</v>
      </c>
      <c r="S7" s="124" t="s">
        <v>5</v>
      </c>
      <c r="T7" s="124"/>
      <c r="U7" s="124" t="s">
        <v>4</v>
      </c>
      <c r="V7" s="124" t="s">
        <v>5</v>
      </c>
      <c r="W7" s="146"/>
      <c r="X7" s="130" t="s">
        <v>602</v>
      </c>
    </row>
    <row r="8" spans="1:24" ht="42.75" customHeight="1">
      <c r="A8" s="141"/>
      <c r="B8" s="124"/>
      <c r="C8" s="124"/>
      <c r="D8" s="124"/>
      <c r="E8" s="138"/>
      <c r="F8" s="124"/>
      <c r="G8" s="29" t="s">
        <v>6</v>
      </c>
      <c r="H8" s="29" t="s">
        <v>7</v>
      </c>
      <c r="I8" s="124"/>
      <c r="J8" s="29" t="s">
        <v>6</v>
      </c>
      <c r="K8" s="29" t="s">
        <v>7</v>
      </c>
      <c r="L8" s="124"/>
      <c r="M8" s="29" t="s">
        <v>6</v>
      </c>
      <c r="N8" s="29" t="s">
        <v>7</v>
      </c>
      <c r="O8" s="124"/>
      <c r="P8" s="29" t="s">
        <v>6</v>
      </c>
      <c r="Q8" s="29" t="s">
        <v>7</v>
      </c>
      <c r="R8" s="124"/>
      <c r="S8" s="29" t="s">
        <v>6</v>
      </c>
      <c r="T8" s="29" t="s">
        <v>7</v>
      </c>
      <c r="U8" s="124"/>
      <c r="V8" s="29" t="s">
        <v>6</v>
      </c>
      <c r="W8" s="55" t="s">
        <v>7</v>
      </c>
      <c r="X8" s="130"/>
    </row>
    <row r="9" spans="1:24" ht="20.25" customHeight="1">
      <c r="A9" s="23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31">
        <v>13</v>
      </c>
      <c r="N9" s="31">
        <v>14</v>
      </c>
      <c r="O9" s="31">
        <v>15</v>
      </c>
      <c r="P9" s="31">
        <v>16</v>
      </c>
      <c r="Q9" s="31">
        <v>17</v>
      </c>
      <c r="R9" s="31">
        <v>18</v>
      </c>
      <c r="S9" s="31">
        <v>19</v>
      </c>
      <c r="T9" s="31">
        <v>20</v>
      </c>
      <c r="U9" s="31">
        <v>21</v>
      </c>
      <c r="V9" s="31">
        <v>22</v>
      </c>
      <c r="W9" s="32">
        <v>23</v>
      </c>
      <c r="X9" s="22">
        <v>24</v>
      </c>
    </row>
    <row r="10" spans="1:24" ht="54.75" customHeight="1">
      <c r="A10" s="23" t="s">
        <v>10</v>
      </c>
      <c r="B10" s="31" t="s">
        <v>10</v>
      </c>
      <c r="C10" s="31" t="s">
        <v>10</v>
      </c>
      <c r="D10" s="31" t="s">
        <v>10</v>
      </c>
      <c r="E10" s="57" t="s">
        <v>194</v>
      </c>
      <c r="F10" s="58">
        <f>SUM(F11+F27+F36+F58+F72+F87+F96+F115+F135+F149)</f>
        <v>2061574.8760000002</v>
      </c>
      <c r="G10" s="58">
        <f>SUM(G11+G27+G36+G58+G72+G87+G96+G115+G135+G149)</f>
        <v>1759352.01</v>
      </c>
      <c r="H10" s="58">
        <f>SUM(H11+H27+H36+H58+H72+H87+H96+H115+H135+H149)</f>
        <v>582776.186</v>
      </c>
      <c r="I10" s="58">
        <f>SUM(I11+I27+I36+I58+I72+I87+I96+I109+I115+I135+I149)</f>
        <v>3222532.9</v>
      </c>
      <c r="J10" s="58">
        <f>SUM(J11+J27+J36+J58+J72+J87+J96+J115+J135+J149)</f>
        <v>2022000</v>
      </c>
      <c r="K10" s="58">
        <f>SUM(K11+K27+K36+K58+K72+K87+K96+K109+K115+K135+K149)</f>
        <v>1585532.9000000004</v>
      </c>
      <c r="L10" s="58">
        <f>SUM(L11+L27+L36+L58+L72+L87+L96+L115+L135+L149)</f>
        <v>4529947.4</v>
      </c>
      <c r="M10" s="58">
        <f>SUM(M11+M27+M36+M58+M72+M87+M96+M115+M135+M149)</f>
        <v>2178837.4</v>
      </c>
      <c r="N10" s="58">
        <f>SUM(N11+N27+N36+N58+N72+N87+N96+N115+N135+N149)</f>
        <v>2781110</v>
      </c>
      <c r="O10" s="33">
        <f aca="true" t="shared" si="0" ref="O10:Q11">SUM(L10-I10)</f>
        <v>1307414.5000000005</v>
      </c>
      <c r="P10" s="33">
        <f t="shared" si="0"/>
        <v>156837.3999999999</v>
      </c>
      <c r="Q10" s="33">
        <f t="shared" si="0"/>
        <v>1195577.0999999996</v>
      </c>
      <c r="R10" s="58">
        <f>SUM(R11+R27+R36+R58+R72+R87+R96+R115+R135+R149)</f>
        <v>2864147.7</v>
      </c>
      <c r="S10" s="58">
        <f>SUM(S11+S27+S36+S58+S72+S87+S96+S115+S135+S149)</f>
        <v>2286896.7</v>
      </c>
      <c r="T10" s="58">
        <f>SUM(T11+T27+T36+T58+T73+T87+T96+T115+T135+T149)</f>
        <v>1017251</v>
      </c>
      <c r="U10" s="58">
        <f>SUM(U11+U27+U36+U58+U72+U87+U96+U115+U135+U149)</f>
        <v>2841236.7</v>
      </c>
      <c r="V10" s="58">
        <f>SUM(V11+V27+V36+V58+V72+V87+V96+V115+V135+V149)</f>
        <v>2341236.7</v>
      </c>
      <c r="W10" s="58">
        <f>SUM(W11+W27+W36+W58+W72+W87+W96+W115+W135+W149)</f>
        <v>960000</v>
      </c>
      <c r="X10" s="37" t="s">
        <v>662</v>
      </c>
    </row>
    <row r="11" spans="1:24" ht="18.75" customHeight="1">
      <c r="A11" s="23" t="s">
        <v>195</v>
      </c>
      <c r="B11" s="31" t="s">
        <v>196</v>
      </c>
      <c r="C11" s="31" t="s">
        <v>197</v>
      </c>
      <c r="D11" s="31" t="s">
        <v>197</v>
      </c>
      <c r="E11" s="57" t="s">
        <v>198</v>
      </c>
      <c r="F11" s="58">
        <f>SUM(G11:H11)</f>
        <v>621750.96</v>
      </c>
      <c r="G11" s="58">
        <f>SUM(G13+G17+G24)</f>
        <v>536974.99</v>
      </c>
      <c r="H11" s="58">
        <f>SUM(H13+H24)</f>
        <v>84775.97</v>
      </c>
      <c r="I11" s="58">
        <f>SUM(J11:K11)</f>
        <v>710630.2</v>
      </c>
      <c r="J11" s="58">
        <f>SUM(J13+J17+J24)</f>
        <v>461930.1</v>
      </c>
      <c r="K11" s="58">
        <f>SUM(K13+K24)</f>
        <v>248700.1</v>
      </c>
      <c r="L11" s="58">
        <f>SUM(M11:N11)</f>
        <v>512022.89999999997</v>
      </c>
      <c r="M11" s="58">
        <f>SUM(M13+M17+M24)</f>
        <v>472667.3</v>
      </c>
      <c r="N11" s="58">
        <f>SUM(N13+N24)</f>
        <v>39355.6</v>
      </c>
      <c r="O11" s="33">
        <f t="shared" si="0"/>
        <v>-198607.3</v>
      </c>
      <c r="P11" s="33">
        <f t="shared" si="0"/>
        <v>10737.200000000012</v>
      </c>
      <c r="Q11" s="33">
        <f t="shared" si="0"/>
        <v>-209344.5</v>
      </c>
      <c r="R11" s="58">
        <f>SUM(S11:T11)</f>
        <v>508594.8</v>
      </c>
      <c r="S11" s="58">
        <f>SUM(S13+S17+S24)</f>
        <v>508594.8</v>
      </c>
      <c r="T11" s="58">
        <f>SUM(T13+T24)</f>
        <v>0</v>
      </c>
      <c r="U11" s="58">
        <f>SUM(V11:W11)</f>
        <v>511934.8</v>
      </c>
      <c r="V11" s="58">
        <f>SUM(V13+V17+V24)</f>
        <v>511934.8</v>
      </c>
      <c r="W11" s="58">
        <f>SUM(W13+W24)</f>
        <v>0</v>
      </c>
      <c r="X11" s="71"/>
    </row>
    <row r="12" spans="1:24" ht="12.75" customHeight="1">
      <c r="A12" s="23"/>
      <c r="B12" s="31"/>
      <c r="C12" s="31"/>
      <c r="D12" s="31"/>
      <c r="E12" s="72" t="s">
        <v>5</v>
      </c>
      <c r="F12" s="72"/>
      <c r="G12" s="72"/>
      <c r="H12" s="72"/>
      <c r="I12" s="72"/>
      <c r="J12" s="72"/>
      <c r="K12" s="72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95"/>
      <c r="X12" s="71"/>
    </row>
    <row r="13" spans="1:24" ht="45" customHeight="1">
      <c r="A13" s="23" t="s">
        <v>199</v>
      </c>
      <c r="B13" s="31" t="s">
        <v>196</v>
      </c>
      <c r="C13" s="31" t="s">
        <v>200</v>
      </c>
      <c r="D13" s="31" t="s">
        <v>197</v>
      </c>
      <c r="E13" s="59" t="s">
        <v>201</v>
      </c>
      <c r="F13" s="60">
        <f>SUM(G13:H13)</f>
        <v>574133.08</v>
      </c>
      <c r="G13" s="60">
        <f>SUM(G15)</f>
        <v>493204.11</v>
      </c>
      <c r="H13" s="60">
        <f>SUM(H15)</f>
        <v>80928.97</v>
      </c>
      <c r="I13" s="60">
        <f>SUM(J13:K13)</f>
        <v>600177.9</v>
      </c>
      <c r="J13" s="60">
        <f>SUM(J15)</f>
        <v>386477.8</v>
      </c>
      <c r="K13" s="60">
        <f>SUM(K15)</f>
        <v>213700.1</v>
      </c>
      <c r="L13" s="60">
        <f>SUM(M13:N13)</f>
        <v>432970.6</v>
      </c>
      <c r="M13" s="60">
        <f>SUM(M15)</f>
        <v>393615</v>
      </c>
      <c r="N13" s="60">
        <f>SUM(N15)</f>
        <v>39355.6</v>
      </c>
      <c r="O13" s="33">
        <f>SUM(L13-I13)</f>
        <v>-167207.30000000005</v>
      </c>
      <c r="P13" s="33">
        <f>SUM(M13-J13)</f>
        <v>7137.200000000012</v>
      </c>
      <c r="Q13" s="33">
        <f>SUM(N13-K13)</f>
        <v>-174344.5</v>
      </c>
      <c r="R13" s="60">
        <f>SUM(S13:T13)</f>
        <v>429542.5</v>
      </c>
      <c r="S13" s="60">
        <f>SUM(S15)</f>
        <v>429542.5</v>
      </c>
      <c r="T13" s="60">
        <f>SUM(T15)</f>
        <v>0</v>
      </c>
      <c r="U13" s="60">
        <f>SUM(V13:W13)</f>
        <v>432882.5</v>
      </c>
      <c r="V13" s="60">
        <f>SUM(V15)</f>
        <v>432882.5</v>
      </c>
      <c r="W13" s="60">
        <f>SUM(W15)</f>
        <v>0</v>
      </c>
      <c r="X13" s="71"/>
    </row>
    <row r="14" spans="1:24" ht="12.75" customHeight="1">
      <c r="A14" s="23"/>
      <c r="B14" s="31"/>
      <c r="C14" s="31"/>
      <c r="D14" s="31"/>
      <c r="E14" s="72" t="s">
        <v>202</v>
      </c>
      <c r="F14" s="72"/>
      <c r="G14" s="72"/>
      <c r="H14" s="72"/>
      <c r="I14" s="72"/>
      <c r="J14" s="72"/>
      <c r="K14" s="72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97"/>
      <c r="X14" s="71"/>
    </row>
    <row r="15" spans="1:24" ht="22.5" customHeight="1">
      <c r="A15" s="23" t="s">
        <v>203</v>
      </c>
      <c r="B15" s="31" t="s">
        <v>196</v>
      </c>
      <c r="C15" s="31" t="s">
        <v>200</v>
      </c>
      <c r="D15" s="31" t="s">
        <v>200</v>
      </c>
      <c r="E15" s="72" t="s">
        <v>204</v>
      </c>
      <c r="F15" s="63">
        <f>SUM(G15:H15)</f>
        <v>574133.08</v>
      </c>
      <c r="G15" s="63">
        <v>493204.11</v>
      </c>
      <c r="H15" s="63">
        <v>80928.97</v>
      </c>
      <c r="I15" s="98">
        <f>SUM(J15:K15)</f>
        <v>600177.9</v>
      </c>
      <c r="J15" s="98">
        <v>386477.8</v>
      </c>
      <c r="K15" s="98">
        <v>213700.1</v>
      </c>
      <c r="L15" s="33">
        <f>SUM(M15:N15)</f>
        <v>432970.6</v>
      </c>
      <c r="M15" s="33">
        <v>393615</v>
      </c>
      <c r="N15" s="33">
        <v>39355.6</v>
      </c>
      <c r="O15" s="33">
        <f>SUM(L15-I15)</f>
        <v>-167207.30000000005</v>
      </c>
      <c r="P15" s="33">
        <f>SUM(M15-J15)</f>
        <v>7137.200000000012</v>
      </c>
      <c r="Q15" s="33">
        <f>SUM(N15-K15)</f>
        <v>-174344.5</v>
      </c>
      <c r="R15" s="33">
        <f>SUM(S15:T15)</f>
        <v>429542.5</v>
      </c>
      <c r="S15" s="33">
        <v>429542.5</v>
      </c>
      <c r="T15" s="33"/>
      <c r="U15" s="33">
        <f>SUM(V15:W15)</f>
        <v>432882.5</v>
      </c>
      <c r="V15" s="33">
        <v>432882.5</v>
      </c>
      <c r="W15" s="95"/>
      <c r="X15" s="71"/>
    </row>
    <row r="16" spans="1:24" ht="12.75" customHeight="1">
      <c r="A16" s="23" t="s">
        <v>205</v>
      </c>
      <c r="B16" s="31" t="s">
        <v>196</v>
      </c>
      <c r="C16" s="31" t="s">
        <v>200</v>
      </c>
      <c r="D16" s="31" t="s">
        <v>206</v>
      </c>
      <c r="E16" s="72" t="s">
        <v>207</v>
      </c>
      <c r="F16" s="72"/>
      <c r="G16" s="72"/>
      <c r="H16" s="72"/>
      <c r="I16" s="72"/>
      <c r="J16" s="72"/>
      <c r="K16" s="72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95"/>
      <c r="X16" s="71"/>
    </row>
    <row r="17" spans="1:24" ht="27.75" customHeight="1">
      <c r="A17" s="23" t="s">
        <v>208</v>
      </c>
      <c r="B17" s="31" t="s">
        <v>196</v>
      </c>
      <c r="C17" s="31" t="s">
        <v>206</v>
      </c>
      <c r="D17" s="31" t="s">
        <v>197</v>
      </c>
      <c r="E17" s="59" t="s">
        <v>209</v>
      </c>
      <c r="F17" s="60">
        <f>SUM(G17)</f>
        <v>9360.2</v>
      </c>
      <c r="G17" s="60">
        <f>SUM(G19:G20)</f>
        <v>9360.2</v>
      </c>
      <c r="H17" s="59"/>
      <c r="I17" s="60">
        <f>SUM(J17)</f>
        <v>2052.3</v>
      </c>
      <c r="J17" s="60">
        <f>SUM(J19:J20)</f>
        <v>2052.3</v>
      </c>
      <c r="K17" s="59"/>
      <c r="L17" s="60">
        <f>SUM(M17)</f>
        <v>2052.3</v>
      </c>
      <c r="M17" s="60">
        <f>SUM(M19:M20)</f>
        <v>2052.3</v>
      </c>
      <c r="N17" s="59">
        <v>0</v>
      </c>
      <c r="O17" s="33">
        <f>SUM(L17-I17)</f>
        <v>0</v>
      </c>
      <c r="P17" s="33">
        <f>SUM(M17-J17)</f>
        <v>0</v>
      </c>
      <c r="Q17" s="33">
        <f>SUM(N17-K17)</f>
        <v>0</v>
      </c>
      <c r="R17" s="60">
        <f>SUM(S17)</f>
        <v>2052.3</v>
      </c>
      <c r="S17" s="60">
        <f>SUM(S19:S20)</f>
        <v>2052.3</v>
      </c>
      <c r="T17" s="59"/>
      <c r="U17" s="60">
        <f>SUM(V17)</f>
        <v>2052.3</v>
      </c>
      <c r="V17" s="60">
        <f>SUM(V19:V20)</f>
        <v>2052.3</v>
      </c>
      <c r="W17" s="59"/>
      <c r="X17" s="71"/>
    </row>
    <row r="18" spans="1:24" ht="12.75" customHeight="1">
      <c r="A18" s="23"/>
      <c r="B18" s="31"/>
      <c r="C18" s="31"/>
      <c r="D18" s="31"/>
      <c r="E18" s="72" t="s">
        <v>607</v>
      </c>
      <c r="F18" s="72"/>
      <c r="G18" s="98"/>
      <c r="H18" s="72"/>
      <c r="I18" s="72"/>
      <c r="J18" s="72"/>
      <c r="K18" s="72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95"/>
      <c r="X18" s="71"/>
    </row>
    <row r="19" spans="1:24" ht="27" customHeight="1">
      <c r="A19" s="23" t="s">
        <v>210</v>
      </c>
      <c r="B19" s="31" t="s">
        <v>196</v>
      </c>
      <c r="C19" s="31" t="s">
        <v>206</v>
      </c>
      <c r="D19" s="31" t="s">
        <v>200</v>
      </c>
      <c r="E19" s="72" t="s">
        <v>211</v>
      </c>
      <c r="F19" s="63"/>
      <c r="G19" s="63"/>
      <c r="H19" s="72"/>
      <c r="I19" s="72"/>
      <c r="J19" s="72"/>
      <c r="K19" s="72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95"/>
      <c r="X19" s="71"/>
    </row>
    <row r="20" spans="1:24" ht="27" customHeight="1">
      <c r="A20" s="23">
        <v>2133</v>
      </c>
      <c r="B20" s="31">
        <v>1</v>
      </c>
      <c r="C20" s="31">
        <v>3</v>
      </c>
      <c r="D20" s="31">
        <v>3</v>
      </c>
      <c r="E20" s="72" t="s">
        <v>606</v>
      </c>
      <c r="F20" s="63">
        <f>SUM(G20:H20)</f>
        <v>9360.2</v>
      </c>
      <c r="G20" s="72">
        <v>9360.2</v>
      </c>
      <c r="H20" s="72"/>
      <c r="I20" s="72">
        <f>SUM(J20:K20)</f>
        <v>2052.3</v>
      </c>
      <c r="J20" s="72">
        <v>2052.3</v>
      </c>
      <c r="K20" s="72"/>
      <c r="L20" s="33">
        <f>SUM(M20:N20)</f>
        <v>2052.3</v>
      </c>
      <c r="M20" s="33">
        <v>2052.3</v>
      </c>
      <c r="N20" s="33"/>
      <c r="O20" s="33">
        <f>SUM(L20-I20)</f>
        <v>0</v>
      </c>
      <c r="P20" s="33">
        <f>SUM(M20-J20)</f>
        <v>0</v>
      </c>
      <c r="Q20" s="33">
        <f>SUM(N20-K20)</f>
        <v>0</v>
      </c>
      <c r="R20" s="33">
        <f>SUM(S20:T20)</f>
        <v>2052.3</v>
      </c>
      <c r="S20" s="33">
        <v>2052.3</v>
      </c>
      <c r="T20" s="33"/>
      <c r="U20" s="33">
        <f>SUM(V20:W20)</f>
        <v>2052.3</v>
      </c>
      <c r="V20" s="33">
        <v>2052.3</v>
      </c>
      <c r="W20" s="95"/>
      <c r="X20" s="71"/>
    </row>
    <row r="21" spans="1:24" ht="42" customHeight="1">
      <c r="A21" s="23" t="s">
        <v>212</v>
      </c>
      <c r="B21" s="31" t="s">
        <v>196</v>
      </c>
      <c r="C21" s="31" t="s">
        <v>213</v>
      </c>
      <c r="D21" s="31" t="s">
        <v>197</v>
      </c>
      <c r="E21" s="59" t="s">
        <v>214</v>
      </c>
      <c r="F21" s="59">
        <f>SUM(G21:H21)</f>
        <v>0</v>
      </c>
      <c r="G21" s="59"/>
      <c r="H21" s="59"/>
      <c r="I21" s="59"/>
      <c r="J21" s="59"/>
      <c r="K21" s="59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95"/>
      <c r="X21" s="71"/>
    </row>
    <row r="22" spans="1:24" ht="12.75" customHeight="1">
      <c r="A22" s="23"/>
      <c r="B22" s="31"/>
      <c r="C22" s="31"/>
      <c r="D22" s="31"/>
      <c r="E22" s="72" t="s">
        <v>202</v>
      </c>
      <c r="F22" s="72"/>
      <c r="G22" s="72"/>
      <c r="H22" s="72"/>
      <c r="I22" s="72"/>
      <c r="J22" s="72"/>
      <c r="K22" s="72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95"/>
      <c r="X22" s="71"/>
    </row>
    <row r="23" spans="1:24" ht="30" customHeight="1">
      <c r="A23" s="23" t="s">
        <v>215</v>
      </c>
      <c r="B23" s="31" t="s">
        <v>196</v>
      </c>
      <c r="C23" s="31" t="s">
        <v>213</v>
      </c>
      <c r="D23" s="31" t="s">
        <v>200</v>
      </c>
      <c r="E23" s="72" t="s">
        <v>214</v>
      </c>
      <c r="F23" s="72"/>
      <c r="G23" s="72"/>
      <c r="H23" s="72"/>
      <c r="I23" s="72"/>
      <c r="J23" s="72"/>
      <c r="K23" s="72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95"/>
      <c r="X23" s="71"/>
    </row>
    <row r="24" spans="1:24" ht="28.5" customHeight="1">
      <c r="A24" s="23" t="s">
        <v>216</v>
      </c>
      <c r="B24" s="31" t="s">
        <v>196</v>
      </c>
      <c r="C24" s="31" t="s">
        <v>217</v>
      </c>
      <c r="D24" s="31" t="s">
        <v>197</v>
      </c>
      <c r="E24" s="59" t="s">
        <v>218</v>
      </c>
      <c r="F24" s="60">
        <f>SUM(G24:H24)</f>
        <v>38257.68</v>
      </c>
      <c r="G24" s="60">
        <f>SUM(G26)</f>
        <v>34410.68</v>
      </c>
      <c r="H24" s="60">
        <f>SUM(H26)</f>
        <v>3847</v>
      </c>
      <c r="I24" s="60">
        <f>SUM(J24:K24)</f>
        <v>108400</v>
      </c>
      <c r="J24" s="60">
        <f>SUM(J26)</f>
        <v>73400</v>
      </c>
      <c r="K24" s="60">
        <f>SUM(K26)</f>
        <v>35000</v>
      </c>
      <c r="L24" s="60">
        <f>SUM(M24:N24)</f>
        <v>77000</v>
      </c>
      <c r="M24" s="60">
        <f>SUM(M26)</f>
        <v>77000</v>
      </c>
      <c r="N24" s="60">
        <f>SUM(N26)</f>
        <v>0</v>
      </c>
      <c r="O24" s="33">
        <f>SUM(L24-I24)</f>
        <v>-31400</v>
      </c>
      <c r="P24" s="33">
        <f>SUM(M24-J24)</f>
        <v>3600</v>
      </c>
      <c r="Q24" s="33">
        <f>SUM(N24-K24)</f>
        <v>-35000</v>
      </c>
      <c r="R24" s="60">
        <f>SUM(S24:T24)</f>
        <v>77000</v>
      </c>
      <c r="S24" s="60">
        <f>SUM(S26)</f>
        <v>77000</v>
      </c>
      <c r="T24" s="60">
        <f>SUM(T26)</f>
        <v>0</v>
      </c>
      <c r="U24" s="60">
        <f>SUM(V24:W24)</f>
        <v>77000</v>
      </c>
      <c r="V24" s="60">
        <f>SUM(V26)</f>
        <v>77000</v>
      </c>
      <c r="W24" s="60">
        <f>SUM(W26)</f>
        <v>0</v>
      </c>
      <c r="X24" s="71"/>
    </row>
    <row r="25" spans="1:24" ht="12.75" customHeight="1">
      <c r="A25" s="23"/>
      <c r="B25" s="31"/>
      <c r="C25" s="31"/>
      <c r="D25" s="31"/>
      <c r="E25" s="72" t="s">
        <v>202</v>
      </c>
      <c r="F25" s="63"/>
      <c r="G25" s="63"/>
      <c r="H25" s="63"/>
      <c r="I25" s="72"/>
      <c r="J25" s="72"/>
      <c r="K25" s="72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95"/>
      <c r="X25" s="71"/>
    </row>
    <row r="26" spans="1:24" ht="30.75" customHeight="1">
      <c r="A26" s="23" t="s">
        <v>219</v>
      </c>
      <c r="B26" s="31" t="s">
        <v>196</v>
      </c>
      <c r="C26" s="31" t="s">
        <v>217</v>
      </c>
      <c r="D26" s="31" t="s">
        <v>200</v>
      </c>
      <c r="E26" s="72" t="s">
        <v>218</v>
      </c>
      <c r="F26" s="63">
        <f>SUM(G26:H26)</f>
        <v>38257.68</v>
      </c>
      <c r="G26" s="63">
        <v>34410.68</v>
      </c>
      <c r="H26" s="63">
        <v>3847</v>
      </c>
      <c r="I26" s="98">
        <f>SUM(J26:K26)</f>
        <v>108400</v>
      </c>
      <c r="J26" s="98">
        <v>73400</v>
      </c>
      <c r="K26" s="98">
        <v>35000</v>
      </c>
      <c r="L26" s="33">
        <v>77000</v>
      </c>
      <c r="M26" s="33">
        <v>77000</v>
      </c>
      <c r="N26" s="33">
        <v>0</v>
      </c>
      <c r="O26" s="33">
        <f aca="true" t="shared" si="1" ref="O26:Q27">SUM(L26-I26)</f>
        <v>-31400</v>
      </c>
      <c r="P26" s="33">
        <f t="shared" si="1"/>
        <v>3600</v>
      </c>
      <c r="Q26" s="33">
        <f t="shared" si="1"/>
        <v>-35000</v>
      </c>
      <c r="R26" s="33">
        <f>SUM(S26:T26)</f>
        <v>77000</v>
      </c>
      <c r="S26" s="33">
        <v>77000</v>
      </c>
      <c r="T26" s="33"/>
      <c r="U26" s="33">
        <f>SUM(V26:W26)</f>
        <v>77000</v>
      </c>
      <c r="V26" s="33">
        <v>77000</v>
      </c>
      <c r="W26" s="95"/>
      <c r="X26" s="71"/>
    </row>
    <row r="27" spans="1:24" ht="12.75" customHeight="1">
      <c r="A27" s="23" t="s">
        <v>220</v>
      </c>
      <c r="B27" s="31" t="s">
        <v>221</v>
      </c>
      <c r="C27" s="31" t="s">
        <v>197</v>
      </c>
      <c r="D27" s="31" t="s">
        <v>197</v>
      </c>
      <c r="E27" s="59" t="s">
        <v>222</v>
      </c>
      <c r="F27" s="62">
        <f>SUM(G27:H27)</f>
        <v>800</v>
      </c>
      <c r="G27" s="59"/>
      <c r="H27" s="62">
        <f>SUM(H29)</f>
        <v>800</v>
      </c>
      <c r="I27" s="62">
        <f>SUM(J27:K27)</f>
        <v>2565</v>
      </c>
      <c r="J27" s="62">
        <f>SUM(J29:J30)</f>
        <v>1565</v>
      </c>
      <c r="K27" s="62">
        <f>SUM(K29:K30)</f>
        <v>1000</v>
      </c>
      <c r="L27" s="62">
        <f>SUM(M27:N27)</f>
        <v>2500</v>
      </c>
      <c r="M27" s="62">
        <f>SUM(M29:M30)</f>
        <v>1500</v>
      </c>
      <c r="N27" s="62">
        <f>SUM(N29:N30)</f>
        <v>1000</v>
      </c>
      <c r="O27" s="33">
        <f t="shared" si="1"/>
        <v>-65</v>
      </c>
      <c r="P27" s="33">
        <f t="shared" si="1"/>
        <v>-65</v>
      </c>
      <c r="Q27" s="33">
        <f t="shared" si="1"/>
        <v>0</v>
      </c>
      <c r="R27" s="62">
        <f>SUM(S27:T27)</f>
        <v>2500</v>
      </c>
      <c r="S27" s="62">
        <f>SUM(S29:S30)</f>
        <v>1500</v>
      </c>
      <c r="T27" s="62">
        <f>SUM(T29:T30)</f>
        <v>1000</v>
      </c>
      <c r="U27" s="62">
        <f>SUM(V27:W27)</f>
        <v>2500</v>
      </c>
      <c r="V27" s="62">
        <f>SUM(V29:V30)</f>
        <v>1500</v>
      </c>
      <c r="W27" s="62">
        <f>SUM(W29:W30)</f>
        <v>1000</v>
      </c>
      <c r="X27" s="71"/>
    </row>
    <row r="28" spans="1:24" ht="12.75" customHeight="1">
      <c r="A28" s="23"/>
      <c r="B28" s="31"/>
      <c r="C28" s="31"/>
      <c r="D28" s="31"/>
      <c r="E28" s="72" t="s">
        <v>5</v>
      </c>
      <c r="F28" s="72"/>
      <c r="G28" s="72"/>
      <c r="H28" s="98"/>
      <c r="I28" s="72"/>
      <c r="J28" s="72"/>
      <c r="K28" s="72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95"/>
      <c r="X28" s="71"/>
    </row>
    <row r="29" spans="1:24" ht="12.75" customHeight="1">
      <c r="A29" s="23">
        <v>2211</v>
      </c>
      <c r="B29" s="31">
        <v>2</v>
      </c>
      <c r="C29" s="31">
        <v>1</v>
      </c>
      <c r="D29" s="31">
        <v>1</v>
      </c>
      <c r="E29" s="72" t="s">
        <v>614</v>
      </c>
      <c r="F29" s="98">
        <f>SUM(G29:H29)</f>
        <v>800</v>
      </c>
      <c r="G29" s="72"/>
      <c r="H29" s="98">
        <v>800</v>
      </c>
      <c r="I29" s="98">
        <f>SUM(J29:K29)</f>
        <v>2500</v>
      </c>
      <c r="J29" s="98">
        <v>1500</v>
      </c>
      <c r="K29" s="98">
        <v>1000</v>
      </c>
      <c r="L29" s="33">
        <f>SUM(M29:N29)</f>
        <v>2500</v>
      </c>
      <c r="M29" s="33">
        <v>1500</v>
      </c>
      <c r="N29" s="33">
        <v>1000</v>
      </c>
      <c r="O29" s="33">
        <f aca="true" t="shared" si="2" ref="O29:Q30">SUM(L29-I29)</f>
        <v>0</v>
      </c>
      <c r="P29" s="33">
        <f t="shared" si="2"/>
        <v>0</v>
      </c>
      <c r="Q29" s="33">
        <f t="shared" si="2"/>
        <v>0</v>
      </c>
      <c r="R29" s="33">
        <f>SUM(S29:T29)</f>
        <v>2500</v>
      </c>
      <c r="S29" s="33">
        <v>1500</v>
      </c>
      <c r="T29" s="33">
        <v>1000</v>
      </c>
      <c r="U29" s="33">
        <f>SUM(V29:W29)</f>
        <v>2500</v>
      </c>
      <c r="V29" s="33">
        <v>1500</v>
      </c>
      <c r="W29" s="95">
        <v>1000</v>
      </c>
      <c r="X29" s="71"/>
    </row>
    <row r="30" spans="1:24" ht="25.5" customHeight="1">
      <c r="A30" s="23" t="s">
        <v>223</v>
      </c>
      <c r="B30" s="31" t="s">
        <v>221</v>
      </c>
      <c r="C30" s="31" t="s">
        <v>224</v>
      </c>
      <c r="D30" s="31" t="s">
        <v>197</v>
      </c>
      <c r="E30" s="59" t="s">
        <v>225</v>
      </c>
      <c r="F30" s="59"/>
      <c r="G30" s="59"/>
      <c r="H30" s="59"/>
      <c r="I30" s="60">
        <f>SUM(J30:K30)</f>
        <v>65</v>
      </c>
      <c r="J30" s="60">
        <f>SUM(J32)</f>
        <v>65</v>
      </c>
      <c r="K30" s="59"/>
      <c r="L30" s="33"/>
      <c r="M30" s="33"/>
      <c r="N30" s="33"/>
      <c r="O30" s="33">
        <f t="shared" si="2"/>
        <v>-65</v>
      </c>
      <c r="P30" s="33">
        <f t="shared" si="2"/>
        <v>-65</v>
      </c>
      <c r="Q30" s="33">
        <f t="shared" si="2"/>
        <v>0</v>
      </c>
      <c r="R30" s="33"/>
      <c r="S30" s="33"/>
      <c r="T30" s="33"/>
      <c r="U30" s="33"/>
      <c r="V30" s="33"/>
      <c r="W30" s="95"/>
      <c r="X30" s="71"/>
    </row>
    <row r="31" spans="1:24" ht="12.75" customHeight="1">
      <c r="A31" s="23"/>
      <c r="B31" s="31"/>
      <c r="C31" s="31"/>
      <c r="D31" s="31"/>
      <c r="E31" s="72" t="s">
        <v>202</v>
      </c>
      <c r="F31" s="72"/>
      <c r="G31" s="72"/>
      <c r="H31" s="72"/>
      <c r="I31" s="72"/>
      <c r="J31" s="72"/>
      <c r="K31" s="72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95"/>
      <c r="X31" s="71"/>
    </row>
    <row r="32" spans="1:24" ht="25.5" customHeight="1">
      <c r="A32" s="23" t="s">
        <v>226</v>
      </c>
      <c r="B32" s="31" t="s">
        <v>221</v>
      </c>
      <c r="C32" s="31" t="s">
        <v>224</v>
      </c>
      <c r="D32" s="31" t="s">
        <v>200</v>
      </c>
      <c r="E32" s="72" t="s">
        <v>225</v>
      </c>
      <c r="F32" s="72"/>
      <c r="G32" s="72"/>
      <c r="H32" s="72"/>
      <c r="I32" s="72"/>
      <c r="J32" s="63">
        <v>65</v>
      </c>
      <c r="K32" s="72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95"/>
      <c r="X32" s="71"/>
    </row>
    <row r="33" spans="1:24" ht="30" customHeight="1">
      <c r="A33" s="23" t="s">
        <v>227</v>
      </c>
      <c r="B33" s="31" t="s">
        <v>221</v>
      </c>
      <c r="C33" s="31" t="s">
        <v>213</v>
      </c>
      <c r="D33" s="31" t="s">
        <v>197</v>
      </c>
      <c r="E33" s="59" t="s">
        <v>228</v>
      </c>
      <c r="F33" s="59">
        <f>SUM(G33:H33)</f>
        <v>0</v>
      </c>
      <c r="G33" s="59"/>
      <c r="H33" s="59"/>
      <c r="I33" s="59"/>
      <c r="J33" s="59"/>
      <c r="K33" s="59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95"/>
      <c r="X33" s="71"/>
    </row>
    <row r="34" spans="1:24" ht="12.75" customHeight="1">
      <c r="A34" s="23"/>
      <c r="B34" s="31"/>
      <c r="C34" s="31"/>
      <c r="D34" s="31"/>
      <c r="E34" s="72" t="s">
        <v>202</v>
      </c>
      <c r="F34" s="72"/>
      <c r="G34" s="72"/>
      <c r="H34" s="72"/>
      <c r="I34" s="72"/>
      <c r="J34" s="72"/>
      <c r="K34" s="72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95"/>
      <c r="X34" s="71"/>
    </row>
    <row r="35" spans="1:24" ht="20.25" customHeight="1">
      <c r="A35" s="23" t="s">
        <v>229</v>
      </c>
      <c r="B35" s="31" t="s">
        <v>221</v>
      </c>
      <c r="C35" s="31" t="s">
        <v>213</v>
      </c>
      <c r="D35" s="31" t="s">
        <v>200</v>
      </c>
      <c r="E35" s="72" t="s">
        <v>228</v>
      </c>
      <c r="F35" s="72"/>
      <c r="G35" s="72"/>
      <c r="H35" s="72"/>
      <c r="I35" s="72"/>
      <c r="J35" s="72"/>
      <c r="K35" s="72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97"/>
      <c r="X35" s="71"/>
    </row>
    <row r="36" spans="1:24" ht="24" customHeight="1">
      <c r="A36" s="23" t="s">
        <v>230</v>
      </c>
      <c r="B36" s="31" t="s">
        <v>231</v>
      </c>
      <c r="C36" s="31" t="s">
        <v>197</v>
      </c>
      <c r="D36" s="31" t="s">
        <v>197</v>
      </c>
      <c r="E36" s="59" t="s">
        <v>232</v>
      </c>
      <c r="F36" s="60">
        <f>SUM(G36:H36)</f>
        <v>306877.70000000007</v>
      </c>
      <c r="G36" s="60">
        <f>SUM(G38+G41+G48+G55)</f>
        <v>66473.9</v>
      </c>
      <c r="H36" s="60">
        <f>SUM(H38+H41+H45+H48+H52+H55)</f>
        <v>240403.80000000005</v>
      </c>
      <c r="I36" s="60">
        <f>SUM(J36:K36)</f>
        <v>532325</v>
      </c>
      <c r="J36" s="60">
        <f>SUM(J38+J41+J48+J55)</f>
        <v>105000</v>
      </c>
      <c r="K36" s="60">
        <f>SUM(K38+K41+K45+K48+K55)</f>
        <v>427325.00000000006</v>
      </c>
      <c r="L36" s="60">
        <f>SUM(M36:N36)</f>
        <v>1066117.2</v>
      </c>
      <c r="M36" s="60">
        <f>SUM(M38+M41+M48+M55)</f>
        <v>140068.2</v>
      </c>
      <c r="N36" s="60">
        <f>SUM(N38+N41+N45+N48+N55)</f>
        <v>926049</v>
      </c>
      <c r="O36" s="33">
        <f>SUM(L36-I36)</f>
        <v>533792.2</v>
      </c>
      <c r="P36" s="33">
        <f>SUM(M36-J36)</f>
        <v>35068.20000000001</v>
      </c>
      <c r="Q36" s="33">
        <f>SUM(N36-K36)</f>
        <v>498723.99999999994</v>
      </c>
      <c r="R36" s="60">
        <f>SUM(S36:T36)</f>
        <v>246751</v>
      </c>
      <c r="S36" s="60">
        <f>SUM(S38+S41+S48+S55)</f>
        <v>150500</v>
      </c>
      <c r="T36" s="60">
        <f>SUM(T38+T41+T41+T45+T48+T55)</f>
        <v>96251</v>
      </c>
      <c r="U36" s="60">
        <f>SUM(V36:W36)</f>
        <v>614500</v>
      </c>
      <c r="V36" s="60">
        <f>SUM(V38+V41+V48+V55)</f>
        <v>155500</v>
      </c>
      <c r="W36" s="60">
        <f>SUM(W38+W41+W41+W45+W48+W55)</f>
        <v>459000</v>
      </c>
      <c r="X36" s="71"/>
    </row>
    <row r="37" spans="1:24" ht="12.75" customHeight="1">
      <c r="A37" s="23"/>
      <c r="B37" s="31"/>
      <c r="C37" s="31"/>
      <c r="D37" s="31"/>
      <c r="E37" s="72" t="s">
        <v>5</v>
      </c>
      <c r="F37" s="63"/>
      <c r="G37" s="63"/>
      <c r="H37" s="63"/>
      <c r="I37" s="72"/>
      <c r="J37" s="72"/>
      <c r="K37" s="72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95"/>
      <c r="X37" s="71"/>
    </row>
    <row r="38" spans="1:24" ht="33.75" customHeight="1">
      <c r="A38" s="23" t="s">
        <v>233</v>
      </c>
      <c r="B38" s="31" t="s">
        <v>231</v>
      </c>
      <c r="C38" s="31" t="s">
        <v>200</v>
      </c>
      <c r="D38" s="31" t="s">
        <v>197</v>
      </c>
      <c r="E38" s="59" t="s">
        <v>234</v>
      </c>
      <c r="F38" s="60">
        <f>SUM(G38:H38)</f>
        <v>0</v>
      </c>
      <c r="G38" s="60">
        <f>SUM(G40)</f>
        <v>0</v>
      </c>
      <c r="H38" s="60">
        <f>SUM(H40)</f>
        <v>0</v>
      </c>
      <c r="I38" s="60">
        <f>SUM(J38:K38)</f>
        <v>0</v>
      </c>
      <c r="J38" s="60">
        <f>SUM(J40)</f>
        <v>0</v>
      </c>
      <c r="K38" s="60">
        <f>SUM(K40)</f>
        <v>0</v>
      </c>
      <c r="L38" s="60">
        <f>SUM(M38:N38)</f>
        <v>0</v>
      </c>
      <c r="M38" s="60">
        <f>SUM(M40)</f>
        <v>0</v>
      </c>
      <c r="N38" s="60">
        <f>SUM(N40)</f>
        <v>0</v>
      </c>
      <c r="O38" s="33">
        <f>SUM(L38-I38)</f>
        <v>0</v>
      </c>
      <c r="P38" s="33">
        <f>SUM(M38-J38)</f>
        <v>0</v>
      </c>
      <c r="Q38" s="33">
        <f>SUM(N38-K38)</f>
        <v>0</v>
      </c>
      <c r="R38" s="60">
        <f>SUM(S38:T38)</f>
        <v>0</v>
      </c>
      <c r="S38" s="60">
        <f>SUM(S40)</f>
        <v>0</v>
      </c>
      <c r="T38" s="60">
        <f>SUM(T40)</f>
        <v>0</v>
      </c>
      <c r="U38" s="60">
        <f>SUM(V38:W38)</f>
        <v>0</v>
      </c>
      <c r="V38" s="60">
        <f>SUM(V40)</f>
        <v>0</v>
      </c>
      <c r="W38" s="60">
        <f>SUM(W40)</f>
        <v>0</v>
      </c>
      <c r="X38" s="71"/>
    </row>
    <row r="39" spans="1:24" ht="12.75" customHeight="1">
      <c r="A39" s="23"/>
      <c r="B39" s="31"/>
      <c r="C39" s="31"/>
      <c r="D39" s="31"/>
      <c r="E39" s="72" t="s">
        <v>202</v>
      </c>
      <c r="F39" s="63"/>
      <c r="G39" s="63"/>
      <c r="H39" s="63"/>
      <c r="I39" s="72"/>
      <c r="J39" s="72"/>
      <c r="K39" s="72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97"/>
      <c r="X39" s="71"/>
    </row>
    <row r="40" spans="1:24" ht="27.75" customHeight="1">
      <c r="A40" s="23" t="s">
        <v>235</v>
      </c>
      <c r="B40" s="31" t="s">
        <v>231</v>
      </c>
      <c r="C40" s="31" t="s">
        <v>200</v>
      </c>
      <c r="D40" s="31" t="s">
        <v>200</v>
      </c>
      <c r="E40" s="72" t="s">
        <v>236</v>
      </c>
      <c r="F40" s="63"/>
      <c r="G40" s="63"/>
      <c r="H40" s="63"/>
      <c r="I40" s="72"/>
      <c r="J40" s="72"/>
      <c r="K40" s="72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95"/>
      <c r="X40" s="71"/>
    </row>
    <row r="41" spans="1:24" ht="30" customHeight="1">
      <c r="A41" s="23" t="s">
        <v>237</v>
      </c>
      <c r="B41" s="31" t="s">
        <v>231</v>
      </c>
      <c r="C41" s="31" t="s">
        <v>224</v>
      </c>
      <c r="D41" s="31" t="s">
        <v>197</v>
      </c>
      <c r="E41" s="59" t="s">
        <v>238</v>
      </c>
      <c r="F41" s="59">
        <f>SUM(G41:H41)</f>
        <v>43340.3</v>
      </c>
      <c r="G41" s="62">
        <f>SUM(G43:G44)</f>
        <v>10120.9</v>
      </c>
      <c r="H41" s="62">
        <f>SUM(H43:H44)</f>
        <v>33219.4</v>
      </c>
      <c r="I41" s="60">
        <f>SUM(J41:K41)</f>
        <v>64215.9</v>
      </c>
      <c r="J41" s="60">
        <f>SUM(J43:J44)</f>
        <v>500</v>
      </c>
      <c r="K41" s="60">
        <f>SUM(K43:K44)</f>
        <v>63715.9</v>
      </c>
      <c r="L41" s="60">
        <f>SUM(M41:N41)</f>
        <v>193500</v>
      </c>
      <c r="M41" s="60">
        <f>SUM(M43:M44)</f>
        <v>500</v>
      </c>
      <c r="N41" s="60">
        <f>SUM(N43:N44)</f>
        <v>193000</v>
      </c>
      <c r="O41" s="33">
        <f>SUM(L41-I41)</f>
        <v>129284.1</v>
      </c>
      <c r="P41" s="33">
        <f>SUM(M41-J41)</f>
        <v>0</v>
      </c>
      <c r="Q41" s="33">
        <f>SUM(N41-K41)</f>
        <v>129284.1</v>
      </c>
      <c r="R41" s="60">
        <f>SUM(S41:T41)</f>
        <v>500</v>
      </c>
      <c r="S41" s="60">
        <f>SUM(S43:S44)</f>
        <v>500</v>
      </c>
      <c r="T41" s="60">
        <f>SUM(T43:T44)</f>
        <v>0</v>
      </c>
      <c r="U41" s="60">
        <f>SUM(V41:W41)</f>
        <v>500</v>
      </c>
      <c r="V41" s="60">
        <f>SUM(V43:V44)</f>
        <v>500</v>
      </c>
      <c r="W41" s="60">
        <f>SUM(W43:W44)</f>
        <v>0</v>
      </c>
      <c r="X41" s="71"/>
    </row>
    <row r="42" spans="1:24" ht="12.75" customHeight="1">
      <c r="A42" s="23"/>
      <c r="B42" s="31"/>
      <c r="C42" s="31"/>
      <c r="D42" s="31"/>
      <c r="E42" s="72" t="s">
        <v>202</v>
      </c>
      <c r="F42" s="72"/>
      <c r="G42" s="72"/>
      <c r="H42" s="72"/>
      <c r="I42" s="72"/>
      <c r="J42" s="72"/>
      <c r="K42" s="72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95"/>
      <c r="X42" s="71"/>
    </row>
    <row r="43" spans="1:24" ht="12.75" customHeight="1">
      <c r="A43" s="23">
        <v>2421</v>
      </c>
      <c r="B43" s="31">
        <v>4</v>
      </c>
      <c r="C43" s="31">
        <v>2</v>
      </c>
      <c r="D43" s="31">
        <v>1</v>
      </c>
      <c r="E43" s="72" t="s">
        <v>615</v>
      </c>
      <c r="F43" s="72">
        <f>SUM(G43:H43)</f>
        <v>16848.9</v>
      </c>
      <c r="G43" s="98">
        <v>9390.9</v>
      </c>
      <c r="H43" s="98">
        <v>7458</v>
      </c>
      <c r="I43" s="63">
        <f>SUM(J43:K43)</f>
        <v>7659.4</v>
      </c>
      <c r="J43" s="63">
        <v>500</v>
      </c>
      <c r="K43" s="98">
        <v>7159.4</v>
      </c>
      <c r="L43" s="33">
        <f>SUM(M43:N43)</f>
        <v>500</v>
      </c>
      <c r="M43" s="33">
        <v>500</v>
      </c>
      <c r="N43" s="33">
        <v>0</v>
      </c>
      <c r="O43" s="33">
        <f aca="true" t="shared" si="3" ref="O43:Q44">SUM(L43-I43)</f>
        <v>-7159.4</v>
      </c>
      <c r="P43" s="33">
        <f t="shared" si="3"/>
        <v>0</v>
      </c>
      <c r="Q43" s="33">
        <f t="shared" si="3"/>
        <v>-7159.4</v>
      </c>
      <c r="R43" s="33">
        <f>SUM(S43:T43)</f>
        <v>500</v>
      </c>
      <c r="S43" s="33">
        <v>500</v>
      </c>
      <c r="T43" s="33"/>
      <c r="U43" s="33">
        <f>SUM(V43:W43)</f>
        <v>500</v>
      </c>
      <c r="V43" s="33">
        <v>500</v>
      </c>
      <c r="W43" s="95"/>
      <c r="X43" s="71"/>
    </row>
    <row r="44" spans="1:24" ht="12.75" customHeight="1">
      <c r="A44" s="23" t="s">
        <v>239</v>
      </c>
      <c r="B44" s="31" t="s">
        <v>231</v>
      </c>
      <c r="C44" s="31" t="s">
        <v>224</v>
      </c>
      <c r="D44" s="31" t="s">
        <v>240</v>
      </c>
      <c r="E44" s="72" t="s">
        <v>241</v>
      </c>
      <c r="F44" s="72">
        <f>SUM(G44:H44)</f>
        <v>26491.4</v>
      </c>
      <c r="G44" s="98">
        <v>730</v>
      </c>
      <c r="H44" s="98">
        <v>25761.4</v>
      </c>
      <c r="I44" s="63">
        <f>SUM(J44:K44)</f>
        <v>56556.5</v>
      </c>
      <c r="J44" s="72"/>
      <c r="K44" s="98">
        <v>56556.5</v>
      </c>
      <c r="L44" s="33">
        <f>SUM(M44:N44)</f>
        <v>193000</v>
      </c>
      <c r="M44" s="26"/>
      <c r="N44" s="33">
        <v>193000</v>
      </c>
      <c r="O44" s="33">
        <f t="shared" si="3"/>
        <v>136443.5</v>
      </c>
      <c r="P44" s="33">
        <f t="shared" si="3"/>
        <v>0</v>
      </c>
      <c r="Q44" s="33">
        <f t="shared" si="3"/>
        <v>136443.5</v>
      </c>
      <c r="R44" s="26"/>
      <c r="S44" s="26"/>
      <c r="T44" s="26"/>
      <c r="U44" s="26"/>
      <c r="V44" s="26"/>
      <c r="W44" s="97"/>
      <c r="X44" s="71"/>
    </row>
    <row r="45" spans="1:24" ht="23.25" customHeight="1">
      <c r="A45" s="23" t="s">
        <v>242</v>
      </c>
      <c r="B45" s="31" t="s">
        <v>231</v>
      </c>
      <c r="C45" s="31" t="s">
        <v>206</v>
      </c>
      <c r="D45" s="31" t="s">
        <v>197</v>
      </c>
      <c r="E45" s="59" t="s">
        <v>243</v>
      </c>
      <c r="F45" s="59">
        <f>SUM(G45:H45)</f>
        <v>0</v>
      </c>
      <c r="G45" s="59"/>
      <c r="H45" s="59"/>
      <c r="I45" s="59"/>
      <c r="J45" s="59"/>
      <c r="K45" s="59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95"/>
      <c r="X45" s="71"/>
    </row>
    <row r="46" spans="1:24" ht="12.75" customHeight="1">
      <c r="A46" s="23"/>
      <c r="B46" s="31"/>
      <c r="C46" s="31"/>
      <c r="D46" s="31"/>
      <c r="E46" s="72" t="s">
        <v>202</v>
      </c>
      <c r="F46" s="72"/>
      <c r="G46" s="72"/>
      <c r="H46" s="72"/>
      <c r="I46" s="72"/>
      <c r="J46" s="72"/>
      <c r="K46" s="72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97"/>
      <c r="X46" s="71"/>
    </row>
    <row r="47" spans="1:24" ht="12.75" customHeight="1">
      <c r="A47" s="23" t="s">
        <v>244</v>
      </c>
      <c r="B47" s="31" t="s">
        <v>231</v>
      </c>
      <c r="C47" s="31" t="s">
        <v>206</v>
      </c>
      <c r="D47" s="31" t="s">
        <v>213</v>
      </c>
      <c r="E47" s="72" t="s">
        <v>245</v>
      </c>
      <c r="F47" s="72"/>
      <c r="G47" s="72"/>
      <c r="H47" s="72"/>
      <c r="I47" s="72"/>
      <c r="J47" s="72"/>
      <c r="K47" s="72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95"/>
      <c r="X47" s="71"/>
    </row>
    <row r="48" spans="1:24" ht="24" customHeight="1">
      <c r="A48" s="23" t="s">
        <v>246</v>
      </c>
      <c r="B48" s="31" t="s">
        <v>231</v>
      </c>
      <c r="C48" s="31" t="s">
        <v>213</v>
      </c>
      <c r="D48" s="31" t="s">
        <v>197</v>
      </c>
      <c r="E48" s="59" t="s">
        <v>247</v>
      </c>
      <c r="F48" s="60">
        <f>SUM(G48:H48)</f>
        <v>347813.7</v>
      </c>
      <c r="G48" s="60">
        <f>SUM(G50)</f>
        <v>56353</v>
      </c>
      <c r="H48" s="60">
        <f>SUM(H50)</f>
        <v>291460.7</v>
      </c>
      <c r="I48" s="60">
        <f>SUM(J48:K48)</f>
        <v>860247.8</v>
      </c>
      <c r="J48" s="60">
        <f>SUM(J50)</f>
        <v>104500</v>
      </c>
      <c r="K48" s="60">
        <f>SUM(K50)</f>
        <v>755747.8</v>
      </c>
      <c r="L48" s="60">
        <f>SUM(M48:N48)</f>
        <v>1025617.2</v>
      </c>
      <c r="M48" s="60">
        <f>SUM(M50)</f>
        <v>139568.2</v>
      </c>
      <c r="N48" s="60">
        <f>SUM(N50:N51)</f>
        <v>886049</v>
      </c>
      <c r="O48" s="33">
        <f>SUM(L48-I48)</f>
        <v>165369.3999999999</v>
      </c>
      <c r="P48" s="33">
        <f>SUM(M48-J48)</f>
        <v>35068.20000000001</v>
      </c>
      <c r="Q48" s="33">
        <f>SUM(N48-K48)</f>
        <v>130301.19999999995</v>
      </c>
      <c r="R48" s="60">
        <f>SUM(S48:T48)</f>
        <v>399251</v>
      </c>
      <c r="S48" s="60">
        <f>SUM(S50)</f>
        <v>150000</v>
      </c>
      <c r="T48" s="60">
        <f>SUM(T50)</f>
        <v>249251</v>
      </c>
      <c r="U48" s="60">
        <f>SUM(V48:W48)</f>
        <v>614000</v>
      </c>
      <c r="V48" s="60">
        <f>SUM(V50)</f>
        <v>155000</v>
      </c>
      <c r="W48" s="60">
        <f>SUM(W50)</f>
        <v>459000</v>
      </c>
      <c r="X48" s="71"/>
    </row>
    <row r="49" spans="1:24" ht="12.75" customHeight="1">
      <c r="A49" s="23"/>
      <c r="B49" s="31"/>
      <c r="C49" s="31"/>
      <c r="D49" s="31"/>
      <c r="E49" s="72" t="s">
        <v>202</v>
      </c>
      <c r="F49" s="63"/>
      <c r="G49" s="63"/>
      <c r="H49" s="63"/>
      <c r="I49" s="72"/>
      <c r="J49" s="72"/>
      <c r="K49" s="72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97"/>
      <c r="X49" s="71"/>
    </row>
    <row r="50" spans="1:24" ht="12.75" customHeight="1">
      <c r="A50" s="23" t="s">
        <v>248</v>
      </c>
      <c r="B50" s="31" t="s">
        <v>231</v>
      </c>
      <c r="C50" s="31" t="s">
        <v>213</v>
      </c>
      <c r="D50" s="31" t="s">
        <v>200</v>
      </c>
      <c r="E50" s="72" t="s">
        <v>249</v>
      </c>
      <c r="F50" s="63">
        <f>SUM(G50:H50)</f>
        <v>347813.7</v>
      </c>
      <c r="G50" s="63">
        <v>56353</v>
      </c>
      <c r="H50" s="63">
        <v>291460.7</v>
      </c>
      <c r="I50" s="72">
        <f>SUM(J50:K50)</f>
        <v>860247.8</v>
      </c>
      <c r="J50" s="98">
        <v>104500</v>
      </c>
      <c r="K50" s="63">
        <v>755747.8</v>
      </c>
      <c r="L50" s="33">
        <f>SUM(M50:N50)</f>
        <v>937017.2</v>
      </c>
      <c r="M50" s="33">
        <v>139568.2</v>
      </c>
      <c r="N50" s="33">
        <v>797449</v>
      </c>
      <c r="O50" s="33">
        <f>SUM(L50-I50)</f>
        <v>76769.3999999999</v>
      </c>
      <c r="P50" s="33">
        <f>SUM(M50-J50)</f>
        <v>35068.20000000001</v>
      </c>
      <c r="Q50" s="33">
        <f>SUM(N50-K50)</f>
        <v>41701.19999999995</v>
      </c>
      <c r="R50" s="33">
        <f>SUM(S50:T50)</f>
        <v>399251</v>
      </c>
      <c r="S50" s="33">
        <v>150000</v>
      </c>
      <c r="T50" s="33">
        <v>249251</v>
      </c>
      <c r="U50" s="33">
        <f>SUM(V50:W50)</f>
        <v>614000</v>
      </c>
      <c r="V50" s="33">
        <v>155000</v>
      </c>
      <c r="W50" s="95">
        <v>459000</v>
      </c>
      <c r="X50" s="71"/>
    </row>
    <row r="51" spans="1:24" ht="12.75" customHeight="1">
      <c r="A51" s="23" t="s">
        <v>250</v>
      </c>
      <c r="B51" s="31" t="s">
        <v>231</v>
      </c>
      <c r="C51" s="31" t="s">
        <v>213</v>
      </c>
      <c r="D51" s="31" t="s">
        <v>213</v>
      </c>
      <c r="E51" s="72" t="s">
        <v>251</v>
      </c>
      <c r="F51" s="72"/>
      <c r="G51" s="72"/>
      <c r="H51" s="72"/>
      <c r="I51" s="72"/>
      <c r="J51" s="72"/>
      <c r="K51" s="72"/>
      <c r="L51" s="33">
        <f>SUM(M51:N51)</f>
        <v>88600</v>
      </c>
      <c r="M51" s="33"/>
      <c r="N51" s="33">
        <v>88600</v>
      </c>
      <c r="O51" s="33">
        <v>671481.1999999997</v>
      </c>
      <c r="P51" s="33">
        <v>19864.199999999953</v>
      </c>
      <c r="Q51" s="33">
        <v>500806.9999999999</v>
      </c>
      <c r="R51" s="33"/>
      <c r="S51" s="33"/>
      <c r="T51" s="33"/>
      <c r="U51" s="33"/>
      <c r="V51" s="33"/>
      <c r="W51" s="95"/>
      <c r="X51" s="71"/>
    </row>
    <row r="52" spans="1:24" ht="26.25" customHeight="1">
      <c r="A52" s="23" t="s">
        <v>252</v>
      </c>
      <c r="B52" s="31" t="s">
        <v>231</v>
      </c>
      <c r="C52" s="31" t="s">
        <v>253</v>
      </c>
      <c r="D52" s="31" t="s">
        <v>197</v>
      </c>
      <c r="E52" s="59" t="s">
        <v>254</v>
      </c>
      <c r="F52" s="59">
        <f>SUM(G52:H52)</f>
        <v>0</v>
      </c>
      <c r="G52" s="59"/>
      <c r="H52" s="59"/>
      <c r="I52" s="59"/>
      <c r="J52" s="59"/>
      <c r="K52" s="59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97"/>
      <c r="X52" s="71"/>
    </row>
    <row r="53" spans="1:24" ht="12.75" customHeight="1">
      <c r="A53" s="23"/>
      <c r="B53" s="31"/>
      <c r="C53" s="31"/>
      <c r="D53" s="31"/>
      <c r="E53" s="72" t="s">
        <v>202</v>
      </c>
      <c r="F53" s="72"/>
      <c r="G53" s="72"/>
      <c r="H53" s="72"/>
      <c r="I53" s="72"/>
      <c r="J53" s="72"/>
      <c r="K53" s="72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95"/>
      <c r="X53" s="71"/>
    </row>
    <row r="54" spans="1:24" ht="12.75" customHeight="1">
      <c r="A54" s="23" t="s">
        <v>255</v>
      </c>
      <c r="B54" s="31" t="s">
        <v>231</v>
      </c>
      <c r="C54" s="31" t="s">
        <v>253</v>
      </c>
      <c r="D54" s="31" t="s">
        <v>206</v>
      </c>
      <c r="E54" s="72" t="s">
        <v>256</v>
      </c>
      <c r="F54" s="72"/>
      <c r="G54" s="72"/>
      <c r="H54" s="72"/>
      <c r="I54" s="72"/>
      <c r="J54" s="72"/>
      <c r="K54" s="72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95"/>
      <c r="X54" s="71"/>
    </row>
    <row r="55" spans="1:24" ht="30.75" customHeight="1">
      <c r="A55" s="23" t="s">
        <v>257</v>
      </c>
      <c r="B55" s="31" t="s">
        <v>231</v>
      </c>
      <c r="C55" s="31" t="s">
        <v>258</v>
      </c>
      <c r="D55" s="31" t="s">
        <v>197</v>
      </c>
      <c r="E55" s="59" t="s">
        <v>259</v>
      </c>
      <c r="F55" s="60">
        <f>SUM(G55:H55)</f>
        <v>-84276.3</v>
      </c>
      <c r="G55" s="60"/>
      <c r="H55" s="60">
        <f>SUM(H57)</f>
        <v>-84276.3</v>
      </c>
      <c r="I55" s="59"/>
      <c r="J55" s="59"/>
      <c r="K55" s="59">
        <f>SUM(K57)</f>
        <v>-392138.7</v>
      </c>
      <c r="L55" s="33"/>
      <c r="M55" s="33"/>
      <c r="N55" s="62">
        <f>SUM(N57)</f>
        <v>-153000</v>
      </c>
      <c r="O55" s="33">
        <f>SUM(L55-I55)</f>
        <v>0</v>
      </c>
      <c r="P55" s="33">
        <f>SUM(M55-J55)</f>
        <v>0</v>
      </c>
      <c r="Q55" s="33">
        <f>SUM(N55-K55)</f>
        <v>239138.7</v>
      </c>
      <c r="R55" s="33">
        <f>SUM(S55:T55)</f>
        <v>-153000</v>
      </c>
      <c r="S55" s="33"/>
      <c r="T55" s="59">
        <f>SUM(T57)</f>
        <v>-153000</v>
      </c>
      <c r="U55" s="33"/>
      <c r="V55" s="33"/>
      <c r="W55" s="59">
        <f>SUM(W57)</f>
        <v>0</v>
      </c>
      <c r="X55" s="71"/>
    </row>
    <row r="56" spans="1:24" ht="12.75" customHeight="1">
      <c r="A56" s="23"/>
      <c r="B56" s="31"/>
      <c r="C56" s="31"/>
      <c r="D56" s="31"/>
      <c r="E56" s="72" t="s">
        <v>202</v>
      </c>
      <c r="F56" s="63"/>
      <c r="G56" s="63"/>
      <c r="H56" s="63"/>
      <c r="I56" s="72"/>
      <c r="J56" s="72"/>
      <c r="K56" s="72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97"/>
      <c r="X56" s="71"/>
    </row>
    <row r="57" spans="1:24" ht="12.75" customHeight="1">
      <c r="A57" s="23" t="s">
        <v>260</v>
      </c>
      <c r="B57" s="31" t="s">
        <v>231</v>
      </c>
      <c r="C57" s="31" t="s">
        <v>258</v>
      </c>
      <c r="D57" s="31" t="s">
        <v>200</v>
      </c>
      <c r="E57" s="72" t="s">
        <v>259</v>
      </c>
      <c r="F57" s="63"/>
      <c r="G57" s="63"/>
      <c r="H57" s="63">
        <v>-84276.3</v>
      </c>
      <c r="I57" s="72">
        <f>SUM(J57:K57)</f>
        <v>-392138.7</v>
      </c>
      <c r="J57" s="72"/>
      <c r="K57" s="72">
        <v>-392138.7</v>
      </c>
      <c r="L57" s="33"/>
      <c r="M57" s="33"/>
      <c r="N57" s="33">
        <v>-153000</v>
      </c>
      <c r="O57" s="33">
        <f aca="true" t="shared" si="4" ref="O57:Q58">SUM(L57-I57)</f>
        <v>392138.7</v>
      </c>
      <c r="P57" s="33">
        <f t="shared" si="4"/>
        <v>0</v>
      </c>
      <c r="Q57" s="33">
        <f t="shared" si="4"/>
        <v>239138.7</v>
      </c>
      <c r="R57" s="33">
        <f>SUM(S57:T57)</f>
        <v>-153000</v>
      </c>
      <c r="S57" s="33"/>
      <c r="T57" s="33">
        <v>-153000</v>
      </c>
      <c r="U57" s="33"/>
      <c r="V57" s="33"/>
      <c r="W57" s="95"/>
      <c r="X57" s="71"/>
    </row>
    <row r="58" spans="1:24" ht="32.25" customHeight="1">
      <c r="A58" s="23" t="s">
        <v>261</v>
      </c>
      <c r="B58" s="31" t="s">
        <v>262</v>
      </c>
      <c r="C58" s="31" t="s">
        <v>197</v>
      </c>
      <c r="D58" s="31" t="s">
        <v>197</v>
      </c>
      <c r="E58" s="59" t="s">
        <v>263</v>
      </c>
      <c r="F58" s="60">
        <f>SUM(G58:H58)</f>
        <v>141695.9</v>
      </c>
      <c r="G58" s="60">
        <f>SUM(G60+G66+G69)</f>
        <v>140895.9</v>
      </c>
      <c r="H58" s="60">
        <f>SUM(H60+H69)</f>
        <v>800</v>
      </c>
      <c r="I58" s="60">
        <f>SUM(J58:K58)</f>
        <v>198585</v>
      </c>
      <c r="J58" s="60">
        <f>SUM(J60+J66+J69)</f>
        <v>189540</v>
      </c>
      <c r="K58" s="60">
        <f>SUM(K60+K69)</f>
        <v>9045</v>
      </c>
      <c r="L58" s="60">
        <f>SUM(M58:N58)</f>
        <v>190540</v>
      </c>
      <c r="M58" s="60">
        <f>SUM(M60+M66+M69)</f>
        <v>190540</v>
      </c>
      <c r="N58" s="60">
        <f>SUM(N60+N69)</f>
        <v>0</v>
      </c>
      <c r="O58" s="33">
        <f t="shared" si="4"/>
        <v>-8045</v>
      </c>
      <c r="P58" s="33">
        <f t="shared" si="4"/>
        <v>1000</v>
      </c>
      <c r="Q58" s="33">
        <f t="shared" si="4"/>
        <v>-9045</v>
      </c>
      <c r="R58" s="60">
        <f>SUM(S58:T58)</f>
        <v>198240</v>
      </c>
      <c r="S58" s="60">
        <f>SUM(S60+S66+S69)</f>
        <v>198240</v>
      </c>
      <c r="T58" s="60">
        <f>SUM(T60+T69)</f>
        <v>0</v>
      </c>
      <c r="U58" s="60">
        <f>SUM(V58:W58)</f>
        <v>208240</v>
      </c>
      <c r="V58" s="60">
        <f>SUM(V60+V66+V69)</f>
        <v>208240</v>
      </c>
      <c r="W58" s="60">
        <f>SUM(W60+W69)</f>
        <v>0</v>
      </c>
      <c r="X58" s="71"/>
    </row>
    <row r="59" spans="1:24" ht="12.75" customHeight="1">
      <c r="A59" s="23"/>
      <c r="B59" s="31"/>
      <c r="C59" s="31"/>
      <c r="D59" s="31"/>
      <c r="E59" s="72" t="s">
        <v>5</v>
      </c>
      <c r="F59" s="63"/>
      <c r="G59" s="63"/>
      <c r="H59" s="63"/>
      <c r="I59" s="72"/>
      <c r="J59" s="72"/>
      <c r="K59" s="72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97"/>
      <c r="X59" s="71"/>
    </row>
    <row r="60" spans="1:24" ht="27.75" customHeight="1">
      <c r="A60" s="23" t="s">
        <v>264</v>
      </c>
      <c r="B60" s="31" t="s">
        <v>262</v>
      </c>
      <c r="C60" s="31" t="s">
        <v>200</v>
      </c>
      <c r="D60" s="31" t="s">
        <v>197</v>
      </c>
      <c r="E60" s="59" t="s">
        <v>265</v>
      </c>
      <c r="F60" s="60">
        <f>SUM(G60:H60)</f>
        <v>126794.5</v>
      </c>
      <c r="G60" s="60">
        <f>SUM(G62)</f>
        <v>126794.5</v>
      </c>
      <c r="H60" s="60">
        <f>SUM(H62)</f>
        <v>0</v>
      </c>
      <c r="I60" s="60">
        <f>SUM(J60:K60)</f>
        <v>177240</v>
      </c>
      <c r="J60" s="60">
        <f>SUM(J62)</f>
        <v>170240</v>
      </c>
      <c r="K60" s="60">
        <f>SUM(K62)</f>
        <v>7000</v>
      </c>
      <c r="L60" s="60">
        <f>SUM(M60:N60)</f>
        <v>170240</v>
      </c>
      <c r="M60" s="60">
        <f>SUM(M62)</f>
        <v>170240</v>
      </c>
      <c r="N60" s="60">
        <f>SUM(N62)</f>
        <v>0</v>
      </c>
      <c r="O60" s="33">
        <f>SUM(L60-I60)</f>
        <v>-7000</v>
      </c>
      <c r="P60" s="33">
        <f>SUM(M60-J60)</f>
        <v>0</v>
      </c>
      <c r="Q60" s="33">
        <f>SUM(N60-K60)</f>
        <v>-7000</v>
      </c>
      <c r="R60" s="60">
        <f>SUM(S60:T60)</f>
        <v>175240</v>
      </c>
      <c r="S60" s="60">
        <f>SUM(S62)</f>
        <v>175240</v>
      </c>
      <c r="T60" s="60">
        <f>SUM(T62)</f>
        <v>0</v>
      </c>
      <c r="U60" s="60">
        <f>SUM(V60:W60)</f>
        <v>185240</v>
      </c>
      <c r="V60" s="60">
        <f>SUM(V62)</f>
        <v>185240</v>
      </c>
      <c r="W60" s="60">
        <f>SUM(W62)</f>
        <v>0</v>
      </c>
      <c r="X60" s="71"/>
    </row>
    <row r="61" spans="1:24" ht="12.75" customHeight="1">
      <c r="A61" s="23"/>
      <c r="B61" s="31"/>
      <c r="C61" s="31"/>
      <c r="D61" s="31"/>
      <c r="E61" s="72" t="s">
        <v>202</v>
      </c>
      <c r="F61" s="72"/>
      <c r="G61" s="72"/>
      <c r="H61" s="72"/>
      <c r="I61" s="72"/>
      <c r="J61" s="72"/>
      <c r="K61" s="72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97"/>
      <c r="X61" s="71"/>
    </row>
    <row r="62" spans="1:24" ht="12.75" customHeight="1">
      <c r="A62" s="23" t="s">
        <v>266</v>
      </c>
      <c r="B62" s="31" t="s">
        <v>262</v>
      </c>
      <c r="C62" s="31" t="s">
        <v>200</v>
      </c>
      <c r="D62" s="31" t="s">
        <v>200</v>
      </c>
      <c r="E62" s="72" t="s">
        <v>265</v>
      </c>
      <c r="F62" s="98">
        <f>SUM(G62:H62)</f>
        <v>126794.5</v>
      </c>
      <c r="G62" s="98">
        <v>126794.5</v>
      </c>
      <c r="H62" s="72"/>
      <c r="I62" s="98">
        <f>SUM(J62:K62)</f>
        <v>177240</v>
      </c>
      <c r="J62" s="98">
        <v>170240</v>
      </c>
      <c r="K62" s="98">
        <v>7000</v>
      </c>
      <c r="L62" s="33">
        <f>SUM(M62:N62)</f>
        <v>170240</v>
      </c>
      <c r="M62" s="33">
        <v>170240</v>
      </c>
      <c r="N62" s="33"/>
      <c r="O62" s="33">
        <f>SUM(L62-I62)</f>
        <v>-7000</v>
      </c>
      <c r="P62" s="33">
        <f>SUM(M62-J62)</f>
        <v>0</v>
      </c>
      <c r="Q62" s="33">
        <f>SUM(N62-K62)</f>
        <v>-7000</v>
      </c>
      <c r="R62" s="33">
        <f>SUM(S62:T62)</f>
        <v>175240</v>
      </c>
      <c r="S62" s="33">
        <v>175240</v>
      </c>
      <c r="T62" s="33"/>
      <c r="U62" s="33">
        <f>SUM(V62:W62)</f>
        <v>185240</v>
      </c>
      <c r="V62" s="33">
        <v>185240</v>
      </c>
      <c r="W62" s="95"/>
      <c r="X62" s="71"/>
    </row>
    <row r="63" spans="1:24" ht="27.75" customHeight="1">
      <c r="A63" s="23" t="s">
        <v>267</v>
      </c>
      <c r="B63" s="31" t="s">
        <v>262</v>
      </c>
      <c r="C63" s="31" t="s">
        <v>224</v>
      </c>
      <c r="D63" s="31" t="s">
        <v>197</v>
      </c>
      <c r="E63" s="59" t="s">
        <v>268</v>
      </c>
      <c r="F63" s="59">
        <f>SUM(G63:H63)</f>
        <v>0</v>
      </c>
      <c r="G63" s="59">
        <f>SUM(G65)</f>
        <v>0</v>
      </c>
      <c r="H63" s="59"/>
      <c r="I63" s="59"/>
      <c r="J63" s="59"/>
      <c r="K63" s="59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95"/>
      <c r="X63" s="71"/>
    </row>
    <row r="64" spans="1:24" ht="12.75" customHeight="1">
      <c r="A64" s="23"/>
      <c r="B64" s="31"/>
      <c r="C64" s="31"/>
      <c r="D64" s="31"/>
      <c r="E64" s="72" t="s">
        <v>202</v>
      </c>
      <c r="F64" s="72"/>
      <c r="G64" s="72"/>
      <c r="H64" s="72"/>
      <c r="I64" s="72"/>
      <c r="J64" s="72"/>
      <c r="K64" s="72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97"/>
      <c r="X64" s="71"/>
    </row>
    <row r="65" spans="1:24" ht="12.75" customHeight="1">
      <c r="A65" s="23" t="s">
        <v>269</v>
      </c>
      <c r="B65" s="31" t="s">
        <v>262</v>
      </c>
      <c r="C65" s="31" t="s">
        <v>224</v>
      </c>
      <c r="D65" s="31" t="s">
        <v>200</v>
      </c>
      <c r="E65" s="72" t="s">
        <v>268</v>
      </c>
      <c r="F65" s="72"/>
      <c r="G65" s="98"/>
      <c r="H65" s="72"/>
      <c r="I65" s="72"/>
      <c r="J65" s="72"/>
      <c r="K65" s="72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95"/>
      <c r="X65" s="71"/>
    </row>
    <row r="66" spans="1:24" ht="27.75" customHeight="1">
      <c r="A66" s="23" t="s">
        <v>270</v>
      </c>
      <c r="B66" s="31" t="s">
        <v>262</v>
      </c>
      <c r="C66" s="31" t="s">
        <v>206</v>
      </c>
      <c r="D66" s="31" t="s">
        <v>197</v>
      </c>
      <c r="E66" s="59" t="s">
        <v>271</v>
      </c>
      <c r="F66" s="62">
        <f>SUM(G66:H66)</f>
        <v>450</v>
      </c>
      <c r="G66" s="62">
        <f>SUM(G68)</f>
        <v>450</v>
      </c>
      <c r="H66" s="59"/>
      <c r="I66" s="62">
        <f>SUM(J66:K66)</f>
        <v>7300</v>
      </c>
      <c r="J66" s="62">
        <f>SUM(J68)</f>
        <v>7300</v>
      </c>
      <c r="K66" s="59"/>
      <c r="L66" s="62">
        <f>SUM(M66:N66)</f>
        <v>7300</v>
      </c>
      <c r="M66" s="62">
        <f>SUM(M68)</f>
        <v>7300</v>
      </c>
      <c r="N66" s="33"/>
      <c r="O66" s="33">
        <f>SUM(L66-I66)</f>
        <v>0</v>
      </c>
      <c r="P66" s="33">
        <f>SUM(M66-J66)</f>
        <v>0</v>
      </c>
      <c r="Q66" s="33">
        <f>SUM(N66-K66)</f>
        <v>0</v>
      </c>
      <c r="R66" s="62">
        <f>SUM(S66:T66)</f>
        <v>10000</v>
      </c>
      <c r="S66" s="62">
        <f>SUM(S68)</f>
        <v>10000</v>
      </c>
      <c r="T66" s="33"/>
      <c r="U66" s="33"/>
      <c r="V66" s="33">
        <f>SUM(V68)</f>
        <v>10000</v>
      </c>
      <c r="W66" s="95"/>
      <c r="X66" s="71"/>
    </row>
    <row r="67" spans="1:24" ht="12.75" customHeight="1">
      <c r="A67" s="23"/>
      <c r="B67" s="31"/>
      <c r="C67" s="31"/>
      <c r="D67" s="31"/>
      <c r="E67" s="72" t="s">
        <v>202</v>
      </c>
      <c r="F67" s="72"/>
      <c r="G67" s="72"/>
      <c r="H67" s="72"/>
      <c r="I67" s="72"/>
      <c r="J67" s="72"/>
      <c r="K67" s="72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95"/>
      <c r="X67" s="71"/>
    </row>
    <row r="68" spans="1:24" ht="12.75" customHeight="1">
      <c r="A68" s="23" t="s">
        <v>272</v>
      </c>
      <c r="B68" s="31" t="s">
        <v>262</v>
      </c>
      <c r="C68" s="31" t="s">
        <v>206</v>
      </c>
      <c r="D68" s="31" t="s">
        <v>200</v>
      </c>
      <c r="E68" s="106" t="s">
        <v>271</v>
      </c>
      <c r="F68" s="98">
        <f>SUM(G68:H68)</f>
        <v>450</v>
      </c>
      <c r="G68" s="63">
        <v>450</v>
      </c>
      <c r="H68" s="72"/>
      <c r="I68" s="98">
        <f>SUM(J68:K68)</f>
        <v>7300</v>
      </c>
      <c r="J68" s="98">
        <v>7300</v>
      </c>
      <c r="K68" s="72"/>
      <c r="L68" s="33">
        <f>SUM(M68:N68)</f>
        <v>7300</v>
      </c>
      <c r="M68" s="33">
        <v>7300</v>
      </c>
      <c r="N68" s="33"/>
      <c r="O68" s="33">
        <f aca="true" t="shared" si="5" ref="O68:Q69">SUM(L68-I68)</f>
        <v>0</v>
      </c>
      <c r="P68" s="33">
        <f t="shared" si="5"/>
        <v>0</v>
      </c>
      <c r="Q68" s="33">
        <f t="shared" si="5"/>
        <v>0</v>
      </c>
      <c r="R68" s="33">
        <f>SUM(S68:T68)</f>
        <v>10000</v>
      </c>
      <c r="S68" s="33">
        <v>10000</v>
      </c>
      <c r="T68" s="33"/>
      <c r="U68" s="33">
        <f>SUM(V68:W68)</f>
        <v>10000</v>
      </c>
      <c r="V68" s="33">
        <v>10000</v>
      </c>
      <c r="W68" s="95"/>
      <c r="X68" s="71"/>
    </row>
    <row r="69" spans="1:24" ht="27.75" customHeight="1">
      <c r="A69" s="23" t="s">
        <v>273</v>
      </c>
      <c r="B69" s="31" t="s">
        <v>262</v>
      </c>
      <c r="C69" s="31" t="s">
        <v>217</v>
      </c>
      <c r="D69" s="31" t="s">
        <v>197</v>
      </c>
      <c r="E69" s="59" t="s">
        <v>274</v>
      </c>
      <c r="F69" s="59">
        <f>SUM(G69:H69)</f>
        <v>14451.4</v>
      </c>
      <c r="G69" s="62">
        <f>SUM(G71)</f>
        <v>13651.4</v>
      </c>
      <c r="H69" s="62">
        <f>SUM(H71)</f>
        <v>800</v>
      </c>
      <c r="I69" s="59">
        <f>SUM(J69:K69)</f>
        <v>14045</v>
      </c>
      <c r="J69" s="62">
        <f>SUM(J71)</f>
        <v>12000</v>
      </c>
      <c r="K69" s="62">
        <f>SUM(K71)</f>
        <v>2045</v>
      </c>
      <c r="L69" s="59">
        <f>SUM(M69:N69)</f>
        <v>13000</v>
      </c>
      <c r="M69" s="62">
        <f>SUM(M71)</f>
        <v>13000</v>
      </c>
      <c r="N69" s="62">
        <f>SUM(N71)</f>
        <v>0</v>
      </c>
      <c r="O69" s="33">
        <f t="shared" si="5"/>
        <v>-1045</v>
      </c>
      <c r="P69" s="33">
        <f t="shared" si="5"/>
        <v>1000</v>
      </c>
      <c r="Q69" s="33">
        <f t="shared" si="5"/>
        <v>-2045</v>
      </c>
      <c r="R69" s="59">
        <f>SUM(S69:T69)</f>
        <v>13000</v>
      </c>
      <c r="S69" s="62">
        <f>SUM(S71)</f>
        <v>13000</v>
      </c>
      <c r="T69" s="62">
        <f>SUM(T71)</f>
        <v>0</v>
      </c>
      <c r="U69" s="59">
        <f>SUM(V69:W69)</f>
        <v>13000</v>
      </c>
      <c r="V69" s="62">
        <f>SUM(V71)</f>
        <v>13000</v>
      </c>
      <c r="W69" s="62">
        <f>SUM(W71)</f>
        <v>0</v>
      </c>
      <c r="X69" s="71"/>
    </row>
    <row r="70" spans="1:24" ht="12.75" customHeight="1">
      <c r="A70" s="23"/>
      <c r="B70" s="31"/>
      <c r="C70" s="31"/>
      <c r="D70" s="31"/>
      <c r="E70" s="72" t="s">
        <v>202</v>
      </c>
      <c r="F70" s="72"/>
      <c r="G70" s="72"/>
      <c r="H70" s="72"/>
      <c r="I70" s="72"/>
      <c r="J70" s="72"/>
      <c r="K70" s="72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95"/>
      <c r="X70" s="71"/>
    </row>
    <row r="71" spans="1:24" ht="12.75" customHeight="1">
      <c r="A71" s="23" t="s">
        <v>275</v>
      </c>
      <c r="B71" s="31" t="s">
        <v>262</v>
      </c>
      <c r="C71" s="31" t="s">
        <v>217</v>
      </c>
      <c r="D71" s="31" t="s">
        <v>200</v>
      </c>
      <c r="E71" s="72" t="s">
        <v>274</v>
      </c>
      <c r="F71" s="98">
        <f>SUM(G71:H71)</f>
        <v>14451.4</v>
      </c>
      <c r="G71" s="98">
        <v>13651.4</v>
      </c>
      <c r="H71" s="98">
        <v>800</v>
      </c>
      <c r="I71" s="98">
        <f>SUM(J71:K71)</f>
        <v>14045</v>
      </c>
      <c r="J71" s="98">
        <v>12000</v>
      </c>
      <c r="K71" s="98">
        <v>2045</v>
      </c>
      <c r="L71" s="33">
        <f>SUM(M71:N71)</f>
        <v>13000</v>
      </c>
      <c r="M71" s="33">
        <v>13000</v>
      </c>
      <c r="N71" s="33"/>
      <c r="O71" s="33">
        <f aca="true" t="shared" si="6" ref="O71:Q75">SUM(L71-I71)</f>
        <v>-1045</v>
      </c>
      <c r="P71" s="33">
        <f t="shared" si="6"/>
        <v>1000</v>
      </c>
      <c r="Q71" s="33">
        <f t="shared" si="6"/>
        <v>-2045</v>
      </c>
      <c r="R71" s="33">
        <f>SUM(S71:T71)</f>
        <v>13000</v>
      </c>
      <c r="S71" s="33">
        <v>13000</v>
      </c>
      <c r="T71" s="33"/>
      <c r="U71" s="33">
        <f>SUM(V71:W71)</f>
        <v>13000</v>
      </c>
      <c r="V71" s="33">
        <v>13000</v>
      </c>
      <c r="W71" s="95"/>
      <c r="X71" s="71"/>
    </row>
    <row r="72" spans="1:24" ht="31.5" customHeight="1">
      <c r="A72" s="23" t="s">
        <v>276</v>
      </c>
      <c r="B72" s="31" t="s">
        <v>277</v>
      </c>
      <c r="C72" s="31" t="s">
        <v>197</v>
      </c>
      <c r="D72" s="31">
        <v>0</v>
      </c>
      <c r="E72" s="59" t="s">
        <v>278</v>
      </c>
      <c r="F72" s="107">
        <f>SUM(G72:H72)</f>
        <v>142112.5</v>
      </c>
      <c r="G72" s="107">
        <f>SUM(G73+G75+G78)</f>
        <v>49508.299999999996</v>
      </c>
      <c r="H72" s="107">
        <f>SUM(H73+H75+H78)</f>
        <v>92604.2</v>
      </c>
      <c r="I72" s="107">
        <f>SUM(J72:K72)</f>
        <v>393399.79999999993</v>
      </c>
      <c r="J72" s="107">
        <f>SUM(J73+J75+J78)</f>
        <v>55331.6</v>
      </c>
      <c r="K72" s="107">
        <f>SUM(K73+K75+K78)</f>
        <v>338068.19999999995</v>
      </c>
      <c r="L72" s="107">
        <f>SUM(M72:N72)</f>
        <v>435441.6</v>
      </c>
      <c r="M72" s="107">
        <f>SUM(M73+M75+M78)</f>
        <v>70631.6</v>
      </c>
      <c r="N72" s="107">
        <f>SUM(N73+N75+N78)</f>
        <v>364810</v>
      </c>
      <c r="O72" s="33">
        <f t="shared" si="6"/>
        <v>42041.80000000005</v>
      </c>
      <c r="P72" s="33">
        <f t="shared" si="6"/>
        <v>15300.000000000007</v>
      </c>
      <c r="Q72" s="33">
        <f t="shared" si="6"/>
        <v>26741.800000000047</v>
      </c>
      <c r="R72" s="107">
        <f>SUM(S72:T72)</f>
        <v>65631.6</v>
      </c>
      <c r="S72" s="107">
        <f>SUM(S73+S75+S78)</f>
        <v>65631.6</v>
      </c>
      <c r="T72" s="107">
        <f>SUM(T73+T75+T78)</f>
        <v>0</v>
      </c>
      <c r="U72" s="107">
        <f>SUM(V72:W72)</f>
        <v>565631.6</v>
      </c>
      <c r="V72" s="107">
        <f>SUM(V73+V75+V78)</f>
        <v>65631.6</v>
      </c>
      <c r="W72" s="107">
        <f>SUM(W73+W75+W78)</f>
        <v>500000</v>
      </c>
      <c r="X72" s="71"/>
    </row>
    <row r="73" spans="1:24" ht="12.75" customHeight="1">
      <c r="A73" s="23">
        <v>2631</v>
      </c>
      <c r="B73" s="31">
        <v>6</v>
      </c>
      <c r="C73" s="31">
        <v>3</v>
      </c>
      <c r="D73" s="31">
        <v>0</v>
      </c>
      <c r="E73" s="72" t="s">
        <v>625</v>
      </c>
      <c r="F73" s="60">
        <f>SUM(G73:H73)</f>
        <v>49909.1</v>
      </c>
      <c r="G73" s="60">
        <f>SUM(G74)</f>
        <v>11501.6</v>
      </c>
      <c r="H73" s="60">
        <f>SUM(H74)</f>
        <v>38407.5</v>
      </c>
      <c r="I73" s="98">
        <f>SUM(J73:K73)</f>
        <v>21742.6</v>
      </c>
      <c r="J73" s="98">
        <f>SUM(J74)</f>
        <v>9200</v>
      </c>
      <c r="K73" s="98">
        <f>SUM(K74)</f>
        <v>12542.6</v>
      </c>
      <c r="L73" s="60">
        <f>SUM(M73:N73)</f>
        <v>137000</v>
      </c>
      <c r="M73" s="60">
        <f>SUM(M74)</f>
        <v>10000</v>
      </c>
      <c r="N73" s="60">
        <f>SUM(N74)</f>
        <v>127000</v>
      </c>
      <c r="O73" s="33">
        <f t="shared" si="6"/>
        <v>115257.4</v>
      </c>
      <c r="P73" s="33">
        <f t="shared" si="6"/>
        <v>800</v>
      </c>
      <c r="Q73" s="33">
        <f t="shared" si="6"/>
        <v>114457.4</v>
      </c>
      <c r="R73" s="33">
        <f>SUM(S73:T73)</f>
        <v>10000</v>
      </c>
      <c r="S73" s="33">
        <f>SUM(S74)</f>
        <v>10000</v>
      </c>
      <c r="T73" s="33"/>
      <c r="U73" s="33">
        <f>SUM(V73:W73)</f>
        <v>10000</v>
      </c>
      <c r="V73" s="33">
        <f>SUM(V74)</f>
        <v>10000</v>
      </c>
      <c r="W73" s="95"/>
      <c r="X73" s="71"/>
    </row>
    <row r="74" spans="1:24" ht="12.75" customHeight="1">
      <c r="A74" s="23">
        <v>2631</v>
      </c>
      <c r="B74" s="31">
        <v>6</v>
      </c>
      <c r="C74" s="31">
        <v>3</v>
      </c>
      <c r="D74" s="31">
        <v>1</v>
      </c>
      <c r="E74" s="72" t="s">
        <v>624</v>
      </c>
      <c r="F74" s="60"/>
      <c r="G74" s="64">
        <v>11501.6</v>
      </c>
      <c r="H74" s="64">
        <v>38407.5</v>
      </c>
      <c r="I74" s="98">
        <f>SUM(J74:K74)</f>
        <v>21742.6</v>
      </c>
      <c r="J74" s="98">
        <v>9200</v>
      </c>
      <c r="K74" s="98">
        <v>12542.6</v>
      </c>
      <c r="L74" s="33">
        <f>SUM(M74:N74)</f>
        <v>137000</v>
      </c>
      <c r="M74" s="33">
        <v>10000</v>
      </c>
      <c r="N74" s="33">
        <v>127000</v>
      </c>
      <c r="O74" s="33">
        <f t="shared" si="6"/>
        <v>115257.4</v>
      </c>
      <c r="P74" s="33">
        <f t="shared" si="6"/>
        <v>800</v>
      </c>
      <c r="Q74" s="33">
        <f t="shared" si="6"/>
        <v>114457.4</v>
      </c>
      <c r="R74" s="33">
        <f>SUM(S74:T74)</f>
        <v>10000</v>
      </c>
      <c r="S74" s="33">
        <v>10000</v>
      </c>
      <c r="T74" s="33"/>
      <c r="U74" s="33">
        <f>SUM(V74:W74)</f>
        <v>10000</v>
      </c>
      <c r="V74" s="33">
        <v>10000</v>
      </c>
      <c r="W74" s="95"/>
      <c r="X74" s="71"/>
    </row>
    <row r="75" spans="1:24" ht="27.75" customHeight="1">
      <c r="A75" s="23" t="s">
        <v>279</v>
      </c>
      <c r="B75" s="31" t="s">
        <v>277</v>
      </c>
      <c r="C75" s="31" t="s">
        <v>200</v>
      </c>
      <c r="D75" s="31" t="s">
        <v>197</v>
      </c>
      <c r="E75" s="59" t="s">
        <v>280</v>
      </c>
      <c r="F75" s="60">
        <f>SUM(G75:H75)</f>
        <v>0</v>
      </c>
      <c r="G75" s="60"/>
      <c r="H75" s="60"/>
      <c r="I75" s="59"/>
      <c r="J75" s="59"/>
      <c r="K75" s="59"/>
      <c r="L75" s="26">
        <f>SUM(M75:N75)</f>
        <v>104000</v>
      </c>
      <c r="M75" s="26"/>
      <c r="N75" s="26">
        <f>SUM(N77)</f>
        <v>104000</v>
      </c>
      <c r="O75" s="33">
        <f t="shared" si="6"/>
        <v>104000</v>
      </c>
      <c r="P75" s="33">
        <f t="shared" si="6"/>
        <v>0</v>
      </c>
      <c r="Q75" s="33">
        <f t="shared" si="6"/>
        <v>104000</v>
      </c>
      <c r="R75" s="26">
        <f>SUM(S75:T75)</f>
        <v>0</v>
      </c>
      <c r="S75" s="26"/>
      <c r="T75" s="26">
        <f>SUM(T77)</f>
        <v>0</v>
      </c>
      <c r="U75" s="33"/>
      <c r="V75" s="26">
        <f>SUM(V77)</f>
        <v>0</v>
      </c>
      <c r="W75" s="26">
        <f>SUM(W77)</f>
        <v>300000</v>
      </c>
      <c r="X75" s="71"/>
    </row>
    <row r="76" spans="1:24" ht="12.75" customHeight="1">
      <c r="A76" s="23"/>
      <c r="B76" s="31"/>
      <c r="C76" s="31"/>
      <c r="D76" s="31"/>
      <c r="E76" s="72" t="s">
        <v>202</v>
      </c>
      <c r="F76" s="72"/>
      <c r="G76" s="72"/>
      <c r="H76" s="72"/>
      <c r="I76" s="72"/>
      <c r="J76" s="72"/>
      <c r="K76" s="72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95"/>
      <c r="X76" s="71"/>
    </row>
    <row r="77" spans="1:24" ht="12.75" customHeight="1">
      <c r="A77" s="23" t="s">
        <v>281</v>
      </c>
      <c r="B77" s="31" t="s">
        <v>277</v>
      </c>
      <c r="C77" s="31" t="s">
        <v>200</v>
      </c>
      <c r="D77" s="31" t="s">
        <v>200</v>
      </c>
      <c r="E77" s="72" t="s">
        <v>280</v>
      </c>
      <c r="F77" s="72"/>
      <c r="G77" s="72"/>
      <c r="H77" s="72"/>
      <c r="I77" s="72"/>
      <c r="J77" s="72"/>
      <c r="K77" s="72"/>
      <c r="L77" s="33">
        <f>SUM(M77:N77)</f>
        <v>104000</v>
      </c>
      <c r="M77" s="33"/>
      <c r="N77" s="33">
        <v>104000</v>
      </c>
      <c r="O77" s="33">
        <f aca="true" t="shared" si="7" ref="O77:Q78">SUM(L77-I77)</f>
        <v>104000</v>
      </c>
      <c r="P77" s="33">
        <f t="shared" si="7"/>
        <v>0</v>
      </c>
      <c r="Q77" s="33">
        <f t="shared" si="7"/>
        <v>104000</v>
      </c>
      <c r="R77" s="33">
        <f>SUM(S77:T77)</f>
        <v>0</v>
      </c>
      <c r="S77" s="33"/>
      <c r="T77" s="33"/>
      <c r="U77" s="33"/>
      <c r="V77" s="33"/>
      <c r="W77" s="95">
        <v>300000</v>
      </c>
      <c r="X77" s="71"/>
    </row>
    <row r="78" spans="1:24" ht="26.25" customHeight="1">
      <c r="A78" s="23" t="s">
        <v>282</v>
      </c>
      <c r="B78" s="31" t="s">
        <v>277</v>
      </c>
      <c r="C78" s="31" t="s">
        <v>240</v>
      </c>
      <c r="D78" s="31" t="s">
        <v>197</v>
      </c>
      <c r="E78" s="59" t="s">
        <v>283</v>
      </c>
      <c r="F78" s="60">
        <f>SUM(G78:H78)</f>
        <v>92203.4</v>
      </c>
      <c r="G78" s="60">
        <f>SUM(G80)</f>
        <v>38006.7</v>
      </c>
      <c r="H78" s="59">
        <f>SUM(H80)</f>
        <v>54196.7</v>
      </c>
      <c r="I78" s="60">
        <f>SUM(J78:K78)</f>
        <v>371657.19999999995</v>
      </c>
      <c r="J78" s="60">
        <f>SUM(J80)</f>
        <v>46131.6</v>
      </c>
      <c r="K78" s="59">
        <f>SUM(K80)</f>
        <v>325525.6</v>
      </c>
      <c r="L78" s="60">
        <f>SUM(M78:N78)</f>
        <v>194441.6</v>
      </c>
      <c r="M78" s="60">
        <f>SUM(M80)</f>
        <v>60631.6</v>
      </c>
      <c r="N78" s="62">
        <f>SUM(N80)</f>
        <v>133810</v>
      </c>
      <c r="O78" s="33">
        <f t="shared" si="7"/>
        <v>-177215.59999999995</v>
      </c>
      <c r="P78" s="33">
        <f t="shared" si="7"/>
        <v>14500</v>
      </c>
      <c r="Q78" s="33">
        <f t="shared" si="7"/>
        <v>-191715.59999999998</v>
      </c>
      <c r="R78" s="60">
        <f>SUM(S78:T78)</f>
        <v>55631.6</v>
      </c>
      <c r="S78" s="60">
        <f>SUM(S80)</f>
        <v>55631.6</v>
      </c>
      <c r="T78" s="59">
        <f>SUM(T80)</f>
        <v>0</v>
      </c>
      <c r="U78" s="60">
        <f>SUM(V78:W78)</f>
        <v>255631.6</v>
      </c>
      <c r="V78" s="60">
        <f>SUM(V80)</f>
        <v>55631.6</v>
      </c>
      <c r="W78" s="59">
        <f>SUM(W80)</f>
        <v>200000</v>
      </c>
      <c r="X78" s="71"/>
    </row>
    <row r="79" spans="1:24" ht="12.75" customHeight="1">
      <c r="A79" s="23"/>
      <c r="B79" s="31"/>
      <c r="C79" s="31"/>
      <c r="D79" s="31"/>
      <c r="E79" s="72" t="s">
        <v>202</v>
      </c>
      <c r="F79" s="63"/>
      <c r="G79" s="63"/>
      <c r="H79" s="72"/>
      <c r="I79" s="72"/>
      <c r="J79" s="72"/>
      <c r="K79" s="72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95"/>
      <c r="X79" s="71"/>
    </row>
    <row r="80" spans="1:24" ht="12.75" customHeight="1">
      <c r="A80" s="23" t="s">
        <v>284</v>
      </c>
      <c r="B80" s="31" t="s">
        <v>277</v>
      </c>
      <c r="C80" s="31" t="s">
        <v>240</v>
      </c>
      <c r="D80" s="31" t="s">
        <v>200</v>
      </c>
      <c r="E80" s="72" t="s">
        <v>283</v>
      </c>
      <c r="F80" s="63">
        <f>SUM(G80:H80)</f>
        <v>92203.4</v>
      </c>
      <c r="G80" s="75">
        <v>38006.7</v>
      </c>
      <c r="H80" s="98">
        <v>54196.7</v>
      </c>
      <c r="I80" s="72">
        <f>SUM(J80:K80)</f>
        <v>371657.19999999995</v>
      </c>
      <c r="J80" s="72">
        <v>46131.6</v>
      </c>
      <c r="K80" s="72">
        <v>325525.6</v>
      </c>
      <c r="L80" s="33">
        <f>SUM(M80:N80)</f>
        <v>194441.6</v>
      </c>
      <c r="M80" s="33">
        <v>60631.6</v>
      </c>
      <c r="N80" s="33">
        <v>133810</v>
      </c>
      <c r="O80" s="33">
        <f>SUM(L80-I80)</f>
        <v>-177215.59999999995</v>
      </c>
      <c r="P80" s="33">
        <f>SUM(M80-J80)</f>
        <v>14500</v>
      </c>
      <c r="Q80" s="33">
        <f>SUM(N80-K80)</f>
        <v>-191715.59999999998</v>
      </c>
      <c r="R80" s="33">
        <f>SUM(S80:T80)</f>
        <v>55631.6</v>
      </c>
      <c r="S80" s="33">
        <v>55631.6</v>
      </c>
      <c r="T80" s="33"/>
      <c r="U80" s="33">
        <f>SUM(V80:W80)</f>
        <v>255631.6</v>
      </c>
      <c r="V80" s="33">
        <v>55631.6</v>
      </c>
      <c r="W80" s="95">
        <v>200000</v>
      </c>
      <c r="X80" s="71"/>
    </row>
    <row r="81" spans="1:24" ht="41.25" customHeight="1">
      <c r="A81" s="23" t="s">
        <v>285</v>
      </c>
      <c r="B81" s="31" t="s">
        <v>277</v>
      </c>
      <c r="C81" s="31" t="s">
        <v>213</v>
      </c>
      <c r="D81" s="31" t="s">
        <v>197</v>
      </c>
      <c r="E81" s="59" t="s">
        <v>286</v>
      </c>
      <c r="F81" s="59"/>
      <c r="G81" s="59"/>
      <c r="H81" s="59"/>
      <c r="I81" s="59"/>
      <c r="J81" s="59"/>
      <c r="K81" s="59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95"/>
      <c r="X81" s="71"/>
    </row>
    <row r="82" spans="1:24" ht="12.75" customHeight="1">
      <c r="A82" s="23"/>
      <c r="B82" s="31"/>
      <c r="C82" s="31"/>
      <c r="D82" s="31"/>
      <c r="E82" s="72" t="s">
        <v>202</v>
      </c>
      <c r="F82" s="72"/>
      <c r="G82" s="72"/>
      <c r="H82" s="72"/>
      <c r="I82" s="72"/>
      <c r="J82" s="72"/>
      <c r="K82" s="72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95"/>
      <c r="X82" s="71"/>
    </row>
    <row r="83" spans="1:24" ht="12.75" customHeight="1">
      <c r="A83" s="23" t="s">
        <v>287</v>
      </c>
      <c r="B83" s="31" t="s">
        <v>277</v>
      </c>
      <c r="C83" s="31" t="s">
        <v>213</v>
      </c>
      <c r="D83" s="31" t="s">
        <v>200</v>
      </c>
      <c r="E83" s="72" t="s">
        <v>286</v>
      </c>
      <c r="F83" s="72"/>
      <c r="G83" s="72"/>
      <c r="H83" s="72"/>
      <c r="I83" s="72"/>
      <c r="J83" s="72"/>
      <c r="K83" s="72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95"/>
      <c r="X83" s="71"/>
    </row>
    <row r="84" spans="1:24" ht="28.5" customHeight="1">
      <c r="A84" s="23" t="s">
        <v>288</v>
      </c>
      <c r="B84" s="31" t="s">
        <v>277</v>
      </c>
      <c r="C84" s="31" t="s">
        <v>217</v>
      </c>
      <c r="D84" s="31" t="s">
        <v>197</v>
      </c>
      <c r="E84" s="59" t="s">
        <v>289</v>
      </c>
      <c r="F84" s="59">
        <f>SUM(G84:H84)</f>
        <v>0</v>
      </c>
      <c r="G84" s="59"/>
      <c r="H84" s="59"/>
      <c r="I84" s="59"/>
      <c r="J84" s="59"/>
      <c r="K84" s="59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95"/>
      <c r="X84" s="71"/>
    </row>
    <row r="85" spans="1:24" ht="12.75" customHeight="1">
      <c r="A85" s="23"/>
      <c r="B85" s="31"/>
      <c r="C85" s="31"/>
      <c r="D85" s="31"/>
      <c r="E85" s="72" t="s">
        <v>202</v>
      </c>
      <c r="F85" s="72"/>
      <c r="G85" s="72"/>
      <c r="H85" s="72"/>
      <c r="I85" s="72"/>
      <c r="J85" s="72"/>
      <c r="K85" s="72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95"/>
      <c r="X85" s="71"/>
    </row>
    <row r="86" spans="1:24" ht="12.75" customHeight="1">
      <c r="A86" s="23" t="s">
        <v>290</v>
      </c>
      <c r="B86" s="31" t="s">
        <v>277</v>
      </c>
      <c r="C86" s="31" t="s">
        <v>217</v>
      </c>
      <c r="D86" s="31" t="s">
        <v>200</v>
      </c>
      <c r="E86" s="72" t="s">
        <v>289</v>
      </c>
      <c r="F86" s="72"/>
      <c r="G86" s="72"/>
      <c r="H86" s="72"/>
      <c r="I86" s="72"/>
      <c r="J86" s="72"/>
      <c r="K86" s="72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95"/>
      <c r="X86" s="71"/>
    </row>
    <row r="87" spans="1:24" ht="12.75" customHeight="1">
      <c r="A87" s="23" t="s">
        <v>291</v>
      </c>
      <c r="B87" s="31" t="s">
        <v>292</v>
      </c>
      <c r="C87" s="31" t="s">
        <v>197</v>
      </c>
      <c r="D87" s="31" t="s">
        <v>197</v>
      </c>
      <c r="E87" s="59" t="s">
        <v>293</v>
      </c>
      <c r="F87" s="59">
        <f>SUM(G87:H87)</f>
        <v>0</v>
      </c>
      <c r="G87" s="59"/>
      <c r="H87" s="59"/>
      <c r="I87" s="60">
        <f>SUM(J87:K87)</f>
        <v>18000</v>
      </c>
      <c r="J87" s="60">
        <f>SUM(J89)</f>
        <v>18000</v>
      </c>
      <c r="K87" s="59"/>
      <c r="L87" s="33"/>
      <c r="M87" s="33"/>
      <c r="N87" s="33"/>
      <c r="O87" s="33">
        <f>SUM(L87-I87)</f>
        <v>-18000</v>
      </c>
      <c r="P87" s="33">
        <f>SUM(M87-J87)</f>
        <v>-18000</v>
      </c>
      <c r="Q87" s="33">
        <f>SUM(N87-K87)</f>
        <v>0</v>
      </c>
      <c r="R87" s="33"/>
      <c r="S87" s="33"/>
      <c r="T87" s="33"/>
      <c r="U87" s="33"/>
      <c r="V87" s="33"/>
      <c r="W87" s="95"/>
      <c r="X87" s="71"/>
    </row>
    <row r="88" spans="1:24" ht="12.75" customHeight="1">
      <c r="A88" s="23"/>
      <c r="B88" s="31"/>
      <c r="C88" s="31"/>
      <c r="D88" s="31"/>
      <c r="E88" s="72" t="s">
        <v>5</v>
      </c>
      <c r="F88" s="72"/>
      <c r="G88" s="72"/>
      <c r="H88" s="72"/>
      <c r="I88" s="72"/>
      <c r="J88" s="72"/>
      <c r="K88" s="72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95"/>
      <c r="X88" s="71"/>
    </row>
    <row r="89" spans="1:24" ht="28.5" customHeight="1">
      <c r="A89" s="23" t="s">
        <v>294</v>
      </c>
      <c r="B89" s="31" t="s">
        <v>292</v>
      </c>
      <c r="C89" s="31" t="s">
        <v>200</v>
      </c>
      <c r="D89" s="31" t="s">
        <v>197</v>
      </c>
      <c r="E89" s="59" t="s">
        <v>295</v>
      </c>
      <c r="F89" s="59">
        <f>SUM(G89:H89)</f>
        <v>0</v>
      </c>
      <c r="G89" s="59"/>
      <c r="H89" s="59"/>
      <c r="I89" s="60">
        <f>SUM(J89:K89)</f>
        <v>18000</v>
      </c>
      <c r="J89" s="60">
        <f>SUM(J91:J92)</f>
        <v>18000</v>
      </c>
      <c r="K89" s="59"/>
      <c r="L89" s="33"/>
      <c r="M89" s="33"/>
      <c r="N89" s="33"/>
      <c r="O89" s="33">
        <f>SUM(L89-I89)</f>
        <v>-18000</v>
      </c>
      <c r="P89" s="33">
        <f>SUM(M89-J89)</f>
        <v>-18000</v>
      </c>
      <c r="Q89" s="33">
        <f>SUM(N89-K89)</f>
        <v>0</v>
      </c>
      <c r="R89" s="33"/>
      <c r="S89" s="33"/>
      <c r="T89" s="33"/>
      <c r="U89" s="33"/>
      <c r="V89" s="33"/>
      <c r="W89" s="95"/>
      <c r="X89" s="71"/>
    </row>
    <row r="90" spans="1:24" ht="12.75" customHeight="1">
      <c r="A90" s="23"/>
      <c r="B90" s="31"/>
      <c r="C90" s="31"/>
      <c r="D90" s="31"/>
      <c r="E90" s="72" t="s">
        <v>202</v>
      </c>
      <c r="F90" s="72"/>
      <c r="G90" s="72"/>
      <c r="H90" s="72"/>
      <c r="I90" s="72"/>
      <c r="J90" s="72"/>
      <c r="K90" s="72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95"/>
      <c r="X90" s="71"/>
    </row>
    <row r="91" spans="1:24" ht="12.75" customHeight="1">
      <c r="A91" s="23">
        <v>2713</v>
      </c>
      <c r="B91" s="31">
        <v>7</v>
      </c>
      <c r="C91" s="31">
        <v>1</v>
      </c>
      <c r="D91" s="31">
        <v>3</v>
      </c>
      <c r="E91" s="72" t="s">
        <v>616</v>
      </c>
      <c r="F91" s="72"/>
      <c r="G91" s="72"/>
      <c r="H91" s="72"/>
      <c r="I91" s="63">
        <f>SUM(J91:K91)</f>
        <v>18000</v>
      </c>
      <c r="J91" s="63">
        <v>18000</v>
      </c>
      <c r="K91" s="72"/>
      <c r="L91" s="33"/>
      <c r="M91" s="33"/>
      <c r="N91" s="33"/>
      <c r="O91" s="33">
        <f>SUM(L91-I91)</f>
        <v>-18000</v>
      </c>
      <c r="P91" s="33">
        <f>SUM(M91-J91)</f>
        <v>-18000</v>
      </c>
      <c r="Q91" s="33">
        <f>SUM(N91-K91)</f>
        <v>0</v>
      </c>
      <c r="R91" s="33"/>
      <c r="S91" s="33"/>
      <c r="T91" s="33"/>
      <c r="U91" s="33"/>
      <c r="V91" s="33"/>
      <c r="W91" s="95"/>
      <c r="X91" s="71"/>
    </row>
    <row r="92" spans="1:24" ht="12.75" customHeight="1">
      <c r="A92" s="23" t="s">
        <v>296</v>
      </c>
      <c r="B92" s="31" t="s">
        <v>292</v>
      </c>
      <c r="C92" s="31" t="s">
        <v>200</v>
      </c>
      <c r="D92" s="31" t="s">
        <v>200</v>
      </c>
      <c r="E92" s="72" t="s">
        <v>297</v>
      </c>
      <c r="F92" s="72"/>
      <c r="G92" s="72"/>
      <c r="H92" s="72"/>
      <c r="I92" s="72"/>
      <c r="J92" s="72"/>
      <c r="K92" s="72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95"/>
      <c r="X92" s="71"/>
    </row>
    <row r="93" spans="1:24" ht="28.5" customHeight="1">
      <c r="A93" s="23" t="s">
        <v>298</v>
      </c>
      <c r="B93" s="31" t="s">
        <v>292</v>
      </c>
      <c r="C93" s="31" t="s">
        <v>217</v>
      </c>
      <c r="D93" s="31" t="s">
        <v>197</v>
      </c>
      <c r="E93" s="59" t="s">
        <v>299</v>
      </c>
      <c r="F93" s="59">
        <f>SUM(G93:H93)</f>
        <v>0</v>
      </c>
      <c r="G93" s="59"/>
      <c r="H93" s="59"/>
      <c r="I93" s="59"/>
      <c r="J93" s="59"/>
      <c r="K93" s="59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95"/>
      <c r="X93" s="71"/>
    </row>
    <row r="94" spans="1:24" ht="12.75" customHeight="1">
      <c r="A94" s="23"/>
      <c r="B94" s="31"/>
      <c r="C94" s="31"/>
      <c r="D94" s="31"/>
      <c r="E94" s="72" t="s">
        <v>202</v>
      </c>
      <c r="F94" s="72"/>
      <c r="G94" s="72"/>
      <c r="H94" s="72"/>
      <c r="I94" s="72"/>
      <c r="J94" s="72"/>
      <c r="K94" s="72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95"/>
      <c r="X94" s="71"/>
    </row>
    <row r="95" spans="1:24" ht="12.75" customHeight="1">
      <c r="A95" s="23" t="s">
        <v>300</v>
      </c>
      <c r="B95" s="31" t="s">
        <v>292</v>
      </c>
      <c r="C95" s="31" t="s">
        <v>217</v>
      </c>
      <c r="D95" s="31" t="s">
        <v>200</v>
      </c>
      <c r="E95" s="72" t="s">
        <v>301</v>
      </c>
      <c r="F95" s="72"/>
      <c r="G95" s="72"/>
      <c r="H95" s="72"/>
      <c r="I95" s="72"/>
      <c r="J95" s="72"/>
      <c r="K95" s="72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95"/>
      <c r="X95" s="71"/>
    </row>
    <row r="96" spans="1:24" ht="12.75" customHeight="1">
      <c r="A96" s="23" t="s">
        <v>302</v>
      </c>
      <c r="B96" s="31" t="s">
        <v>303</v>
      </c>
      <c r="C96" s="31" t="s">
        <v>197</v>
      </c>
      <c r="D96" s="31" t="s">
        <v>197</v>
      </c>
      <c r="E96" s="59" t="s">
        <v>304</v>
      </c>
      <c r="F96" s="60">
        <f>SUM(G96:H96)</f>
        <v>129080.206</v>
      </c>
      <c r="G96" s="60">
        <f>SUM(G98+G101+G109)</f>
        <v>68623.5</v>
      </c>
      <c r="H96" s="60">
        <f>SUM(H98+H101+H109)</f>
        <v>60456.706</v>
      </c>
      <c r="I96" s="60">
        <f>SUM(J96:K96)</f>
        <v>183256.1</v>
      </c>
      <c r="J96" s="60">
        <f>SUM(J98+J101+J109)</f>
        <v>72809</v>
      </c>
      <c r="K96" s="60">
        <f>SUM(K98+K101)</f>
        <v>110447.1</v>
      </c>
      <c r="L96" s="60">
        <f>SUM(M96:N96)</f>
        <v>415577.7</v>
      </c>
      <c r="M96" s="60">
        <f>SUM(M98+M101+M109)</f>
        <v>79079</v>
      </c>
      <c r="N96" s="60">
        <f>SUM(N101)</f>
        <v>336498.7</v>
      </c>
      <c r="O96" s="33">
        <f>SUM(L96-I96)</f>
        <v>232321.6</v>
      </c>
      <c r="P96" s="33">
        <f>SUM(M96-J96)</f>
        <v>6270</v>
      </c>
      <c r="Q96" s="33">
        <f>SUM(N96-K96)</f>
        <v>226051.6</v>
      </c>
      <c r="R96" s="60">
        <f>SUM(S96:T96)</f>
        <v>81079</v>
      </c>
      <c r="S96" s="60">
        <f>SUM(S98+S101+S109)</f>
        <v>81079</v>
      </c>
      <c r="T96" s="60">
        <f>SUM(T98+T101)</f>
        <v>0</v>
      </c>
      <c r="U96" s="60">
        <f>SUM(V96:W96)</f>
        <v>81079</v>
      </c>
      <c r="V96" s="60">
        <f>SUM(V98+V101+V109)</f>
        <v>81079</v>
      </c>
      <c r="W96" s="60">
        <f>SUM(W98+W101)</f>
        <v>0</v>
      </c>
      <c r="X96" s="71"/>
    </row>
    <row r="97" spans="1:24" ht="12.75" customHeight="1">
      <c r="A97" s="23"/>
      <c r="B97" s="31"/>
      <c r="C97" s="31"/>
      <c r="D97" s="31"/>
      <c r="E97" s="72" t="s">
        <v>5</v>
      </c>
      <c r="F97" s="72"/>
      <c r="G97" s="72"/>
      <c r="H97" s="72"/>
      <c r="I97" s="72"/>
      <c r="J97" s="72"/>
      <c r="K97" s="72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95"/>
      <c r="X97" s="71"/>
    </row>
    <row r="98" spans="1:24" ht="28.5" customHeight="1">
      <c r="A98" s="23" t="s">
        <v>305</v>
      </c>
      <c r="B98" s="31" t="s">
        <v>303</v>
      </c>
      <c r="C98" s="31" t="s">
        <v>200</v>
      </c>
      <c r="D98" s="31" t="s">
        <v>197</v>
      </c>
      <c r="E98" s="59" t="s">
        <v>306</v>
      </c>
      <c r="F98" s="59">
        <f>SUM(G98:H98)</f>
        <v>0</v>
      </c>
      <c r="G98" s="59">
        <f>SUM(G100)</f>
        <v>0</v>
      </c>
      <c r="H98" s="62">
        <f>SUM(H100)</f>
        <v>0</v>
      </c>
      <c r="I98" s="59">
        <f>SUM(J98:K98)</f>
        <v>0</v>
      </c>
      <c r="J98" s="59">
        <f>SUM(J100)</f>
        <v>0</v>
      </c>
      <c r="K98" s="62">
        <f>SUM(K100)</f>
        <v>0</v>
      </c>
      <c r="L98" s="59">
        <f>SUM(M98:N98)</f>
        <v>0</v>
      </c>
      <c r="M98" s="59">
        <f>SUM(M100)</f>
        <v>0</v>
      </c>
      <c r="N98" s="62">
        <f>SUM(N100)</f>
        <v>0</v>
      </c>
      <c r="O98" s="33">
        <f>SUM(L98-I98)</f>
        <v>0</v>
      </c>
      <c r="P98" s="33">
        <f>SUM(M98-J98)</f>
        <v>0</v>
      </c>
      <c r="Q98" s="33">
        <f>SUM(N98-K98)</f>
        <v>0</v>
      </c>
      <c r="R98" s="59">
        <f>SUM(S98:T98)</f>
        <v>0</v>
      </c>
      <c r="S98" s="59">
        <f>SUM(S100)</f>
        <v>0</v>
      </c>
      <c r="T98" s="62">
        <f>SUM(T100)</f>
        <v>0</v>
      </c>
      <c r="U98" s="59">
        <f>SUM(V98:W98)</f>
        <v>0</v>
      </c>
      <c r="V98" s="59">
        <f>SUM(V100)</f>
        <v>0</v>
      </c>
      <c r="W98" s="62">
        <f>SUM(W100)</f>
        <v>0</v>
      </c>
      <c r="X98" s="71"/>
    </row>
    <row r="99" spans="1:24" ht="12.75" customHeight="1">
      <c r="A99" s="23"/>
      <c r="B99" s="31"/>
      <c r="C99" s="31"/>
      <c r="D99" s="31"/>
      <c r="E99" s="72" t="s">
        <v>202</v>
      </c>
      <c r="F99" s="72"/>
      <c r="G99" s="72"/>
      <c r="H99" s="72"/>
      <c r="I99" s="72"/>
      <c r="J99" s="72"/>
      <c r="K99" s="72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95"/>
      <c r="X99" s="71"/>
    </row>
    <row r="100" spans="1:24" ht="12.75" customHeight="1">
      <c r="A100" s="23" t="s">
        <v>307</v>
      </c>
      <c r="B100" s="31" t="s">
        <v>303</v>
      </c>
      <c r="C100" s="31" t="s">
        <v>200</v>
      </c>
      <c r="D100" s="31" t="s">
        <v>200</v>
      </c>
      <c r="E100" s="72" t="s">
        <v>306</v>
      </c>
      <c r="F100" s="72"/>
      <c r="G100" s="98"/>
      <c r="H100" s="98"/>
      <c r="I100" s="72"/>
      <c r="J100" s="72"/>
      <c r="K100" s="72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95"/>
      <c r="X100" s="71"/>
    </row>
    <row r="101" spans="1:24" ht="28.5" customHeight="1">
      <c r="A101" s="23" t="s">
        <v>308</v>
      </c>
      <c r="B101" s="31" t="s">
        <v>303</v>
      </c>
      <c r="C101" s="31" t="s">
        <v>224</v>
      </c>
      <c r="D101" s="31" t="s">
        <v>197</v>
      </c>
      <c r="E101" s="59" t="s">
        <v>309</v>
      </c>
      <c r="F101" s="60">
        <f>SUM(G101:H101)</f>
        <v>97059.1</v>
      </c>
      <c r="G101" s="60">
        <f>SUM(G103:G108)</f>
        <v>61923.5</v>
      </c>
      <c r="H101" s="60">
        <f>SUM(H103:H108)</f>
        <v>35135.6</v>
      </c>
      <c r="I101" s="60">
        <f>SUM(J101:K101)</f>
        <v>183256.1</v>
      </c>
      <c r="J101" s="60">
        <f>SUM(J103:J108)</f>
        <v>72809</v>
      </c>
      <c r="K101" s="60">
        <f>SUM(K103:K108)</f>
        <v>110447.1</v>
      </c>
      <c r="L101" s="60">
        <f>SUM(M101:N101)</f>
        <v>415577.7</v>
      </c>
      <c r="M101" s="60">
        <f>SUM(M103:M108)</f>
        <v>79079</v>
      </c>
      <c r="N101" s="60">
        <f>SUM(N103:N109)</f>
        <v>336498.7</v>
      </c>
      <c r="O101" s="33">
        <f>SUM(L101-I101)</f>
        <v>232321.6</v>
      </c>
      <c r="P101" s="33">
        <f>SUM(M101-J101)</f>
        <v>6270</v>
      </c>
      <c r="Q101" s="33">
        <f>SUM(N101-K101)</f>
        <v>226051.6</v>
      </c>
      <c r="R101" s="60">
        <f>SUM(S101:T101)</f>
        <v>81079</v>
      </c>
      <c r="S101" s="60">
        <f>SUM(S103:S108)</f>
        <v>81079</v>
      </c>
      <c r="T101" s="60">
        <f>SUM(T103:T109)</f>
        <v>0</v>
      </c>
      <c r="U101" s="60">
        <f>SUM(V101:W101)</f>
        <v>81079</v>
      </c>
      <c r="V101" s="60">
        <f>SUM(V103:V108)</f>
        <v>81079</v>
      </c>
      <c r="W101" s="60">
        <f>SUM(W103:W109)</f>
        <v>0</v>
      </c>
      <c r="X101" s="71"/>
    </row>
    <row r="102" spans="1:24" ht="12.75" customHeight="1">
      <c r="A102" s="23"/>
      <c r="B102" s="31"/>
      <c r="C102" s="31"/>
      <c r="D102" s="31"/>
      <c r="E102" s="72" t="s">
        <v>202</v>
      </c>
      <c r="F102" s="72"/>
      <c r="G102" s="72"/>
      <c r="H102" s="72"/>
      <c r="I102" s="72"/>
      <c r="J102" s="72"/>
      <c r="K102" s="72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95"/>
      <c r="X102" s="71"/>
    </row>
    <row r="103" spans="1:24" ht="12.75" customHeight="1">
      <c r="A103" s="23" t="s">
        <v>310</v>
      </c>
      <c r="B103" s="31" t="s">
        <v>303</v>
      </c>
      <c r="C103" s="31" t="s">
        <v>224</v>
      </c>
      <c r="D103" s="31" t="s">
        <v>200</v>
      </c>
      <c r="E103" s="72" t="s">
        <v>311</v>
      </c>
      <c r="F103" s="63">
        <f aca="true" t="shared" si="8" ref="F103:F110">SUM(G103:H103)</f>
        <v>24565.6</v>
      </c>
      <c r="G103" s="63">
        <v>24491.5</v>
      </c>
      <c r="H103" s="63">
        <v>74.1</v>
      </c>
      <c r="I103" s="98">
        <f>SUM(J103:K103)</f>
        <v>41248</v>
      </c>
      <c r="J103" s="72">
        <v>41248</v>
      </c>
      <c r="K103" s="72"/>
      <c r="L103" s="33">
        <f>SUM(M103:N103)</f>
        <v>43810</v>
      </c>
      <c r="M103" s="33">
        <v>43810</v>
      </c>
      <c r="N103" s="33"/>
      <c r="O103" s="33">
        <f>SUM(L103-I103)</f>
        <v>2562</v>
      </c>
      <c r="P103" s="33">
        <f>SUM(M103-J103)</f>
        <v>2562</v>
      </c>
      <c r="Q103" s="33">
        <f>SUM(N103-K103)</f>
        <v>0</v>
      </c>
      <c r="R103" s="33">
        <f aca="true" t="shared" si="9" ref="R103:R109">SUM(S103:T103)</f>
        <v>45810</v>
      </c>
      <c r="S103" s="33">
        <v>45810</v>
      </c>
      <c r="T103" s="33"/>
      <c r="U103" s="33">
        <f aca="true" t="shared" si="10" ref="U103:U109">SUM(V103:W103)</f>
        <v>45810</v>
      </c>
      <c r="V103" s="33">
        <v>45810</v>
      </c>
      <c r="W103" s="95"/>
      <c r="X103" s="71"/>
    </row>
    <row r="104" spans="1:24" ht="12.75" customHeight="1">
      <c r="A104" s="23" t="s">
        <v>312</v>
      </c>
      <c r="B104" s="31" t="s">
        <v>303</v>
      </c>
      <c r="C104" s="31" t="s">
        <v>224</v>
      </c>
      <c r="D104" s="31" t="s">
        <v>224</v>
      </c>
      <c r="E104" s="72" t="s">
        <v>313</v>
      </c>
      <c r="F104" s="63">
        <f t="shared" si="8"/>
        <v>0</v>
      </c>
      <c r="G104" s="63"/>
      <c r="H104" s="63"/>
      <c r="I104" s="72">
        <f>SUM(J104:K104)</f>
        <v>0</v>
      </c>
      <c r="J104" s="72">
        <v>0</v>
      </c>
      <c r="K104" s="72"/>
      <c r="L104" s="33"/>
      <c r="M104" s="33"/>
      <c r="N104" s="33"/>
      <c r="O104" s="33"/>
      <c r="P104" s="33"/>
      <c r="Q104" s="33"/>
      <c r="R104" s="33">
        <f t="shared" si="9"/>
        <v>0</v>
      </c>
      <c r="S104" s="33"/>
      <c r="T104" s="33"/>
      <c r="U104" s="33">
        <f t="shared" si="10"/>
        <v>0</v>
      </c>
      <c r="V104" s="33"/>
      <c r="W104" s="95"/>
      <c r="X104" s="71"/>
    </row>
    <row r="105" spans="1:24" ht="12.75" customHeight="1">
      <c r="A105" s="23" t="s">
        <v>314</v>
      </c>
      <c r="B105" s="31" t="s">
        <v>303</v>
      </c>
      <c r="C105" s="31" t="s">
        <v>224</v>
      </c>
      <c r="D105" s="31" t="s">
        <v>206</v>
      </c>
      <c r="E105" s="72" t="s">
        <v>315</v>
      </c>
      <c r="F105" s="63">
        <f t="shared" si="8"/>
        <v>55251.1</v>
      </c>
      <c r="G105" s="63">
        <v>21864.6</v>
      </c>
      <c r="H105" s="63">
        <v>33386.5</v>
      </c>
      <c r="I105" s="72">
        <f>SUM(J105:K105)</f>
        <v>107280.6</v>
      </c>
      <c r="J105" s="98">
        <v>21561</v>
      </c>
      <c r="K105" s="72">
        <v>85719.6</v>
      </c>
      <c r="L105" s="33">
        <f>SUM(M105:N105)</f>
        <v>25269</v>
      </c>
      <c r="M105" s="33">
        <v>25269</v>
      </c>
      <c r="N105" s="33"/>
      <c r="O105" s="33">
        <f aca="true" t="shared" si="11" ref="O105:Q106">SUM(L105-I105)</f>
        <v>-82011.6</v>
      </c>
      <c r="P105" s="33">
        <f t="shared" si="11"/>
        <v>3708</v>
      </c>
      <c r="Q105" s="33">
        <f t="shared" si="11"/>
        <v>-85719.6</v>
      </c>
      <c r="R105" s="33">
        <f t="shared" si="9"/>
        <v>25269</v>
      </c>
      <c r="S105" s="33">
        <v>25269</v>
      </c>
      <c r="T105" s="33"/>
      <c r="U105" s="33">
        <f t="shared" si="10"/>
        <v>25269</v>
      </c>
      <c r="V105" s="33">
        <v>25269</v>
      </c>
      <c r="W105" s="95"/>
      <c r="X105" s="71"/>
    </row>
    <row r="106" spans="1:24" ht="12.75" customHeight="1">
      <c r="A106" s="23" t="s">
        <v>316</v>
      </c>
      <c r="B106" s="31" t="s">
        <v>303</v>
      </c>
      <c r="C106" s="31" t="s">
        <v>224</v>
      </c>
      <c r="D106" s="31" t="s">
        <v>240</v>
      </c>
      <c r="E106" s="72" t="s">
        <v>317</v>
      </c>
      <c r="F106" s="63">
        <f t="shared" si="8"/>
        <v>15567.4</v>
      </c>
      <c r="G106" s="63">
        <v>15567.4</v>
      </c>
      <c r="H106" s="63"/>
      <c r="I106" s="98">
        <f>SUM(J106:K106)</f>
        <v>10000</v>
      </c>
      <c r="J106" s="63">
        <v>10000</v>
      </c>
      <c r="K106" s="34"/>
      <c r="L106" s="83">
        <f>SUM(M106:N106)</f>
        <v>10000</v>
      </c>
      <c r="M106" s="33">
        <v>10000</v>
      </c>
      <c r="N106" s="33"/>
      <c r="O106" s="33">
        <f t="shared" si="11"/>
        <v>0</v>
      </c>
      <c r="P106" s="33">
        <f t="shared" si="11"/>
        <v>0</v>
      </c>
      <c r="Q106" s="33">
        <f t="shared" si="11"/>
        <v>0</v>
      </c>
      <c r="R106" s="33">
        <f t="shared" si="9"/>
        <v>10000</v>
      </c>
      <c r="S106" s="33">
        <v>10000</v>
      </c>
      <c r="T106" s="33"/>
      <c r="U106" s="33">
        <f t="shared" si="10"/>
        <v>10000</v>
      </c>
      <c r="V106" s="33">
        <v>10000</v>
      </c>
      <c r="W106" s="95"/>
      <c r="X106" s="71"/>
    </row>
    <row r="107" spans="1:24" ht="12.75" customHeight="1">
      <c r="A107" s="23" t="s">
        <v>318</v>
      </c>
      <c r="B107" s="31" t="s">
        <v>303</v>
      </c>
      <c r="C107" s="31" t="s">
        <v>224</v>
      </c>
      <c r="D107" s="31" t="s">
        <v>213</v>
      </c>
      <c r="E107" s="72" t="s">
        <v>319</v>
      </c>
      <c r="F107" s="72">
        <f t="shared" si="8"/>
        <v>0</v>
      </c>
      <c r="G107" s="72"/>
      <c r="H107" s="72"/>
      <c r="I107" s="72"/>
      <c r="J107" s="72"/>
      <c r="K107" s="72"/>
      <c r="L107" s="33"/>
      <c r="M107" s="33"/>
      <c r="N107" s="33"/>
      <c r="O107" s="33"/>
      <c r="P107" s="33"/>
      <c r="Q107" s="33"/>
      <c r="R107" s="33">
        <f t="shared" si="9"/>
        <v>0</v>
      </c>
      <c r="S107" s="33"/>
      <c r="T107" s="33"/>
      <c r="U107" s="33">
        <f t="shared" si="10"/>
        <v>0</v>
      </c>
      <c r="V107" s="33"/>
      <c r="W107" s="95"/>
      <c r="X107" s="71"/>
    </row>
    <row r="108" spans="1:24" ht="12.75" customHeight="1">
      <c r="A108" s="23" t="s">
        <v>320</v>
      </c>
      <c r="B108" s="31" t="s">
        <v>303</v>
      </c>
      <c r="C108" s="31" t="s">
        <v>224</v>
      </c>
      <c r="D108" s="31" t="s">
        <v>253</v>
      </c>
      <c r="E108" s="72" t="s">
        <v>321</v>
      </c>
      <c r="F108" s="72">
        <f t="shared" si="8"/>
        <v>1675</v>
      </c>
      <c r="G108" s="72"/>
      <c r="H108" s="72">
        <v>1675</v>
      </c>
      <c r="I108" s="72">
        <f>SUM(J108:K108)</f>
        <v>24727.5</v>
      </c>
      <c r="J108" s="72"/>
      <c r="K108" s="72">
        <v>24727.5</v>
      </c>
      <c r="L108" s="33"/>
      <c r="M108" s="33"/>
      <c r="N108" s="33"/>
      <c r="O108" s="33"/>
      <c r="P108" s="33"/>
      <c r="Q108" s="33"/>
      <c r="R108" s="33">
        <f t="shared" si="9"/>
        <v>0</v>
      </c>
      <c r="S108" s="33"/>
      <c r="T108" s="33"/>
      <c r="U108" s="33">
        <f t="shared" si="10"/>
        <v>0</v>
      </c>
      <c r="V108" s="33"/>
      <c r="W108" s="95"/>
      <c r="X108" s="71"/>
    </row>
    <row r="109" spans="1:24" ht="28.5" customHeight="1">
      <c r="A109" s="23" t="s">
        <v>322</v>
      </c>
      <c r="B109" s="31" t="s">
        <v>303</v>
      </c>
      <c r="C109" s="31" t="s">
        <v>240</v>
      </c>
      <c r="D109" s="31" t="s">
        <v>197</v>
      </c>
      <c r="E109" s="59" t="s">
        <v>323</v>
      </c>
      <c r="F109" s="60">
        <f t="shared" si="8"/>
        <v>32021.106</v>
      </c>
      <c r="G109" s="60">
        <f>SUM(G110:G114)</f>
        <v>6700</v>
      </c>
      <c r="H109" s="60">
        <f>SUM(H110)</f>
        <v>25321.106</v>
      </c>
      <c r="I109" s="60">
        <f>SUM(J109:K109)</f>
        <v>313245.4</v>
      </c>
      <c r="J109" s="60">
        <f>SUM(J110:J114)</f>
        <v>0</v>
      </c>
      <c r="K109" s="60">
        <f>SUM(K110+K113)</f>
        <v>313245.4</v>
      </c>
      <c r="L109" s="60">
        <f>SUM(M109:N109)</f>
        <v>336498.7</v>
      </c>
      <c r="M109" s="60">
        <f>SUM(M110:M114)</f>
        <v>0</v>
      </c>
      <c r="N109" s="60">
        <f>SUM(N110:N114)</f>
        <v>336498.7</v>
      </c>
      <c r="O109" s="33">
        <f>SUM(L109-I109)</f>
        <v>23253.29999999999</v>
      </c>
      <c r="P109" s="33">
        <f>SUM(M109-J109)</f>
        <v>0</v>
      </c>
      <c r="Q109" s="33">
        <f>SUM(N109-K109)</f>
        <v>23253.29999999999</v>
      </c>
      <c r="R109" s="60">
        <f t="shared" si="9"/>
        <v>0</v>
      </c>
      <c r="S109" s="60">
        <f>SUM(S110:S114)</f>
        <v>0</v>
      </c>
      <c r="T109" s="60">
        <f>SUM(T110:T114)</f>
        <v>0</v>
      </c>
      <c r="U109" s="60">
        <f t="shared" si="10"/>
        <v>0</v>
      </c>
      <c r="V109" s="60">
        <f>SUM(V110:V114)</f>
        <v>0</v>
      </c>
      <c r="W109" s="60">
        <f>SUM(W110:W114)</f>
        <v>0</v>
      </c>
      <c r="X109" s="71"/>
    </row>
    <row r="110" spans="1:24" ht="12.75" customHeight="1">
      <c r="A110" s="23">
        <v>2860</v>
      </c>
      <c r="B110" s="31">
        <v>8</v>
      </c>
      <c r="C110" s="31">
        <v>6</v>
      </c>
      <c r="D110" s="31">
        <v>0</v>
      </c>
      <c r="E110" s="72" t="s">
        <v>637</v>
      </c>
      <c r="F110" s="63">
        <f t="shared" si="8"/>
        <v>25321.106</v>
      </c>
      <c r="G110" s="63"/>
      <c r="H110" s="63">
        <f>SUM(H111)</f>
        <v>25321.106</v>
      </c>
      <c r="I110" s="72">
        <f>SUM(J110:K110)</f>
        <v>285245.4</v>
      </c>
      <c r="J110" s="72"/>
      <c r="K110" s="72">
        <f>SUM(K111)</f>
        <v>285245.4</v>
      </c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95"/>
      <c r="X110" s="71"/>
    </row>
    <row r="111" spans="1:24" ht="12.75" customHeight="1">
      <c r="A111" s="23">
        <v>2861</v>
      </c>
      <c r="B111" s="31">
        <v>8</v>
      </c>
      <c r="C111" s="31">
        <v>6</v>
      </c>
      <c r="D111" s="31">
        <v>1</v>
      </c>
      <c r="E111" s="72" t="s">
        <v>638</v>
      </c>
      <c r="F111" s="63">
        <f>SUM(G111:H111)</f>
        <v>25321.106</v>
      </c>
      <c r="G111" s="63"/>
      <c r="H111" s="63">
        <v>25321.106</v>
      </c>
      <c r="I111" s="72">
        <f>SUM(J111:K111)</f>
        <v>285245.4</v>
      </c>
      <c r="J111" s="72"/>
      <c r="K111" s="72">
        <v>285245.4</v>
      </c>
      <c r="L111" s="33"/>
      <c r="M111" s="33"/>
      <c r="N111" s="33">
        <v>336498.7</v>
      </c>
      <c r="O111" s="33"/>
      <c r="P111" s="33"/>
      <c r="Q111" s="33"/>
      <c r="R111" s="33"/>
      <c r="S111" s="33"/>
      <c r="T111" s="33"/>
      <c r="U111" s="33"/>
      <c r="V111" s="33"/>
      <c r="W111" s="95"/>
      <c r="X111" s="71"/>
    </row>
    <row r="112" spans="1:24" ht="18" customHeight="1">
      <c r="A112" s="23" t="s">
        <v>324</v>
      </c>
      <c r="B112" s="31" t="s">
        <v>303</v>
      </c>
      <c r="C112" s="31" t="s">
        <v>240</v>
      </c>
      <c r="D112" s="31" t="s">
        <v>200</v>
      </c>
      <c r="E112" s="72" t="s">
        <v>325</v>
      </c>
      <c r="F112" s="72"/>
      <c r="G112" s="72"/>
      <c r="H112" s="72"/>
      <c r="I112" s="72"/>
      <c r="J112" s="72"/>
      <c r="K112" s="72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95"/>
      <c r="X112" s="71"/>
    </row>
    <row r="113" spans="1:24" ht="18" customHeight="1">
      <c r="A113" s="23">
        <v>2842</v>
      </c>
      <c r="B113" s="31">
        <v>8</v>
      </c>
      <c r="C113" s="31">
        <v>4</v>
      </c>
      <c r="D113" s="31">
        <v>2</v>
      </c>
      <c r="E113" s="72" t="s">
        <v>617</v>
      </c>
      <c r="F113" s="72">
        <f>SUM(G113:H113)</f>
        <v>6700</v>
      </c>
      <c r="G113" s="72">
        <v>6700</v>
      </c>
      <c r="H113" s="72"/>
      <c r="I113" s="72">
        <f>SUM(J113:K113)</f>
        <v>28000</v>
      </c>
      <c r="J113" s="72"/>
      <c r="K113" s="72">
        <v>28000</v>
      </c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95"/>
      <c r="X113" s="71"/>
    </row>
    <row r="114" spans="1:24" ht="21" customHeight="1">
      <c r="A114" s="23" t="s">
        <v>326</v>
      </c>
      <c r="B114" s="31" t="s">
        <v>303</v>
      </c>
      <c r="C114" s="31" t="s">
        <v>240</v>
      </c>
      <c r="D114" s="31" t="s">
        <v>206</v>
      </c>
      <c r="E114" s="72" t="s">
        <v>327</v>
      </c>
      <c r="F114" s="98">
        <f>SUM(G114:H114)</f>
        <v>0</v>
      </c>
      <c r="G114" s="98"/>
      <c r="H114" s="72"/>
      <c r="I114" s="72"/>
      <c r="J114" s="72"/>
      <c r="K114" s="72"/>
      <c r="L114" s="33">
        <f>SUM(M114:N114)</f>
        <v>0</v>
      </c>
      <c r="M114" s="33"/>
      <c r="N114" s="33"/>
      <c r="O114" s="33">
        <f aca="true" t="shared" si="12" ref="O114:Q115">SUM(L114-I114)</f>
        <v>0</v>
      </c>
      <c r="P114" s="33">
        <f t="shared" si="12"/>
        <v>0</v>
      </c>
      <c r="Q114" s="33">
        <f t="shared" si="12"/>
        <v>0</v>
      </c>
      <c r="R114" s="33"/>
      <c r="S114" s="33"/>
      <c r="T114" s="33"/>
      <c r="U114" s="33"/>
      <c r="V114" s="33"/>
      <c r="W114" s="95"/>
      <c r="X114" s="71"/>
    </row>
    <row r="115" spans="1:24" ht="12.75" customHeight="1">
      <c r="A115" s="23" t="s">
        <v>328</v>
      </c>
      <c r="B115" s="31" t="s">
        <v>329</v>
      </c>
      <c r="C115" s="31" t="s">
        <v>197</v>
      </c>
      <c r="D115" s="31" t="s">
        <v>197</v>
      </c>
      <c r="E115" s="59" t="s">
        <v>330</v>
      </c>
      <c r="F115" s="60">
        <f>SUM(G115:H115)</f>
        <v>676768.61</v>
      </c>
      <c r="G115" s="60">
        <f>SUM(G117+G121+G125+G127+G128+G131)</f>
        <v>573833.1</v>
      </c>
      <c r="H115" s="60">
        <f>SUM(H117+H121+H128)</f>
        <v>102935.51000000001</v>
      </c>
      <c r="I115" s="60">
        <f>SUM(J115:K115)</f>
        <v>843526.4</v>
      </c>
      <c r="J115" s="60">
        <f>SUM(J117+J121+J128)</f>
        <v>705824.3</v>
      </c>
      <c r="K115" s="60">
        <f>SUM(K117+K121+K128)</f>
        <v>137702.1</v>
      </c>
      <c r="L115" s="60">
        <f>SUM(M115:N115)</f>
        <v>1884748</v>
      </c>
      <c r="M115" s="60">
        <f>SUM(M117+M121+M128)</f>
        <v>771351.3</v>
      </c>
      <c r="N115" s="60">
        <f>SUM(N117+N121+N128)</f>
        <v>1113396.7</v>
      </c>
      <c r="O115" s="33">
        <f t="shared" si="12"/>
        <v>1041221.6</v>
      </c>
      <c r="P115" s="33">
        <f t="shared" si="12"/>
        <v>65527</v>
      </c>
      <c r="Q115" s="33">
        <f t="shared" si="12"/>
        <v>975694.6</v>
      </c>
      <c r="R115" s="60">
        <f>SUM(S115:T115)</f>
        <v>1729351.3</v>
      </c>
      <c r="S115" s="60">
        <f>SUM(S117+S121+S128)</f>
        <v>809351.3</v>
      </c>
      <c r="T115" s="60">
        <f>SUM(T117+T121+T128)</f>
        <v>920000</v>
      </c>
      <c r="U115" s="60">
        <f>SUM(V115:W115)</f>
        <v>829351.3</v>
      </c>
      <c r="V115" s="60">
        <f>SUM(V117+V121+V128)</f>
        <v>829351.3</v>
      </c>
      <c r="W115" s="60">
        <f>SUM(W117+W121+W128)</f>
        <v>0</v>
      </c>
      <c r="X115" s="71"/>
    </row>
    <row r="116" spans="1:24" ht="12.75" customHeight="1">
      <c r="A116" s="23"/>
      <c r="B116" s="31"/>
      <c r="C116" s="31"/>
      <c r="D116" s="31"/>
      <c r="E116" s="72" t="s">
        <v>5</v>
      </c>
      <c r="F116" s="63"/>
      <c r="G116" s="63"/>
      <c r="H116" s="63"/>
      <c r="I116" s="72"/>
      <c r="J116" s="72"/>
      <c r="K116" s="72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95"/>
      <c r="X116" s="71"/>
    </row>
    <row r="117" spans="1:24" ht="28.5" customHeight="1">
      <c r="A117" s="23" t="s">
        <v>331</v>
      </c>
      <c r="B117" s="31" t="s">
        <v>329</v>
      </c>
      <c r="C117" s="31" t="s">
        <v>200</v>
      </c>
      <c r="D117" s="31" t="s">
        <v>197</v>
      </c>
      <c r="E117" s="59" t="s">
        <v>332</v>
      </c>
      <c r="F117" s="60">
        <f>SUM(G117:H117)</f>
        <v>362804.43</v>
      </c>
      <c r="G117" s="60">
        <f>SUM(G119:G120)</f>
        <v>296931.3</v>
      </c>
      <c r="H117" s="60">
        <f>SUM(H119:H120)</f>
        <v>65873.13</v>
      </c>
      <c r="I117" s="60">
        <f>SUM(J117:K117)</f>
        <v>480126.9</v>
      </c>
      <c r="J117" s="60">
        <f>SUM(J119:J120)</f>
        <v>371727.2</v>
      </c>
      <c r="K117" s="60">
        <f>SUM(K119:K120)</f>
        <v>108399.7</v>
      </c>
      <c r="L117" s="60">
        <f>SUM(M117:N117)</f>
        <v>1264309.7</v>
      </c>
      <c r="M117" s="60">
        <f>SUM(M119:M120)</f>
        <v>400913</v>
      </c>
      <c r="N117" s="60">
        <f>SUM(N119:N120)</f>
        <v>863396.7</v>
      </c>
      <c r="O117" s="33">
        <f>SUM(L117-I117)</f>
        <v>784182.7999999999</v>
      </c>
      <c r="P117" s="33">
        <f>SUM(M117-J117)</f>
        <v>29185.79999999999</v>
      </c>
      <c r="Q117" s="33">
        <f>SUM(N117-K117)</f>
        <v>754997</v>
      </c>
      <c r="R117" s="60">
        <f>SUM(S117:T117)</f>
        <v>1340913</v>
      </c>
      <c r="S117" s="60">
        <f>SUM(S119:S120)</f>
        <v>420913</v>
      </c>
      <c r="T117" s="60">
        <f>SUM(T119:T120)</f>
        <v>920000</v>
      </c>
      <c r="U117" s="60">
        <f>SUM(V117:W117)</f>
        <v>430913</v>
      </c>
      <c r="V117" s="60">
        <f>SUM(V119:V120)</f>
        <v>430913</v>
      </c>
      <c r="W117" s="60">
        <f>SUM(W119:W120)</f>
        <v>0</v>
      </c>
      <c r="X117" s="71"/>
    </row>
    <row r="118" spans="1:24" ht="12.75" customHeight="1">
      <c r="A118" s="23"/>
      <c r="B118" s="31"/>
      <c r="C118" s="31"/>
      <c r="D118" s="31"/>
      <c r="E118" s="72" t="s">
        <v>202</v>
      </c>
      <c r="F118" s="63"/>
      <c r="G118" s="63"/>
      <c r="H118" s="63"/>
      <c r="I118" s="72"/>
      <c r="J118" s="72"/>
      <c r="K118" s="72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95"/>
      <c r="X118" s="71"/>
    </row>
    <row r="119" spans="1:24" ht="12.75" customHeight="1">
      <c r="A119" s="23" t="s">
        <v>333</v>
      </c>
      <c r="B119" s="31" t="s">
        <v>329</v>
      </c>
      <c r="C119" s="31" t="s">
        <v>200</v>
      </c>
      <c r="D119" s="31" t="s">
        <v>200</v>
      </c>
      <c r="E119" s="72" t="s">
        <v>334</v>
      </c>
      <c r="F119" s="63">
        <f>SUM(G119:H119)</f>
        <v>362804.43</v>
      </c>
      <c r="G119" s="63">
        <v>296931.3</v>
      </c>
      <c r="H119" s="63">
        <v>65873.13</v>
      </c>
      <c r="I119" s="72">
        <f>SUM(J119:K119)</f>
        <v>480126.9</v>
      </c>
      <c r="J119" s="72">
        <v>371727.2</v>
      </c>
      <c r="K119" s="98">
        <v>108399.7</v>
      </c>
      <c r="L119" s="33">
        <f>SUM(M119:N119)</f>
        <v>1264309.7</v>
      </c>
      <c r="M119" s="33">
        <v>400913</v>
      </c>
      <c r="N119" s="33">
        <v>863396.7</v>
      </c>
      <c r="O119" s="33">
        <f>SUM(L119-I119)</f>
        <v>784182.7999999999</v>
      </c>
      <c r="P119" s="33">
        <f>SUM(M119-J119)</f>
        <v>29185.79999999999</v>
      </c>
      <c r="Q119" s="33">
        <f>SUM(N119-K119)</f>
        <v>754997</v>
      </c>
      <c r="R119" s="33">
        <f>SUM(S119:T119)</f>
        <v>1340913</v>
      </c>
      <c r="S119" s="33">
        <v>420913</v>
      </c>
      <c r="T119" s="76">
        <v>920000</v>
      </c>
      <c r="U119" s="33"/>
      <c r="V119" s="76">
        <v>430913</v>
      </c>
      <c r="W119" s="95"/>
      <c r="X119" s="71"/>
    </row>
    <row r="120" spans="1:24" ht="12.75" customHeight="1">
      <c r="A120" s="23" t="s">
        <v>335</v>
      </c>
      <c r="B120" s="31" t="s">
        <v>329</v>
      </c>
      <c r="C120" s="31" t="s">
        <v>200</v>
      </c>
      <c r="D120" s="31" t="s">
        <v>224</v>
      </c>
      <c r="E120" s="72" t="s">
        <v>336</v>
      </c>
      <c r="F120" s="72"/>
      <c r="G120" s="98"/>
      <c r="H120" s="72"/>
      <c r="I120" s="72"/>
      <c r="J120" s="72"/>
      <c r="K120" s="72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95"/>
      <c r="X120" s="71"/>
    </row>
    <row r="121" spans="1:24" ht="28.5" customHeight="1">
      <c r="A121" s="23" t="s">
        <v>337</v>
      </c>
      <c r="B121" s="31" t="s">
        <v>329</v>
      </c>
      <c r="C121" s="31" t="s">
        <v>224</v>
      </c>
      <c r="D121" s="31" t="s">
        <v>197</v>
      </c>
      <c r="E121" s="59" t="s">
        <v>338</v>
      </c>
      <c r="F121" s="59">
        <f>SUM(G121:H121)</f>
        <v>4872</v>
      </c>
      <c r="G121" s="62">
        <f>SUM(G123:G124)</f>
        <v>2895</v>
      </c>
      <c r="H121" s="62">
        <f>SUM(H123:H127)</f>
        <v>1977</v>
      </c>
      <c r="I121" s="59">
        <f>SUM(J121:K121)</f>
        <v>15150</v>
      </c>
      <c r="J121" s="62">
        <f>SUM(J123:J127)</f>
        <v>8900</v>
      </c>
      <c r="K121" s="62">
        <f>SUM(K123:K127)</f>
        <v>6250</v>
      </c>
      <c r="L121" s="59">
        <f>SUM(M121:N121)</f>
        <v>8400</v>
      </c>
      <c r="M121" s="62">
        <f>SUM(M123+M124+M125+M127)</f>
        <v>8400</v>
      </c>
      <c r="N121" s="62">
        <f>SUM(N123:N127)</f>
        <v>0</v>
      </c>
      <c r="O121" s="33">
        <f>SUM(L121-I121)</f>
        <v>-6750</v>
      </c>
      <c r="P121" s="33">
        <f>SUM(M121-J121)</f>
        <v>-500</v>
      </c>
      <c r="Q121" s="33">
        <f>SUM(N121-K121)</f>
        <v>-6250</v>
      </c>
      <c r="R121" s="59">
        <f>SUM(S121:T121)</f>
        <v>8400</v>
      </c>
      <c r="S121" s="62">
        <f>SUM(S123:S127)</f>
        <v>8400</v>
      </c>
      <c r="T121" s="62">
        <f>SUM(T123:T127)</f>
        <v>0</v>
      </c>
      <c r="U121" s="59">
        <f>SUM(V121:W121)</f>
        <v>8400</v>
      </c>
      <c r="V121" s="62">
        <f>SUM(V125+V127)</f>
        <v>8400</v>
      </c>
      <c r="W121" s="62">
        <f>SUM(W123:W127)</f>
        <v>0</v>
      </c>
      <c r="X121" s="71"/>
    </row>
    <row r="122" spans="1:24" ht="12.75" customHeight="1">
      <c r="A122" s="23"/>
      <c r="B122" s="31"/>
      <c r="C122" s="31"/>
      <c r="D122" s="31"/>
      <c r="E122" s="72" t="s">
        <v>202</v>
      </c>
      <c r="F122" s="98"/>
      <c r="G122" s="98"/>
      <c r="H122" s="98"/>
      <c r="I122" s="72"/>
      <c r="J122" s="72"/>
      <c r="K122" s="72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95"/>
      <c r="X122" s="71"/>
    </row>
    <row r="123" spans="1:24" ht="18" customHeight="1">
      <c r="A123" s="23" t="s">
        <v>339</v>
      </c>
      <c r="B123" s="31" t="s">
        <v>329</v>
      </c>
      <c r="C123" s="31" t="s">
        <v>224</v>
      </c>
      <c r="D123" s="31" t="s">
        <v>200</v>
      </c>
      <c r="E123" s="72" t="s">
        <v>340</v>
      </c>
      <c r="F123" s="72"/>
      <c r="G123" s="72"/>
      <c r="H123" s="72"/>
      <c r="I123" s="63">
        <f>SUM(J123:K123)</f>
        <v>6750</v>
      </c>
      <c r="J123" s="63">
        <v>500</v>
      </c>
      <c r="K123" s="63">
        <v>6250</v>
      </c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95"/>
      <c r="X123" s="71"/>
    </row>
    <row r="124" spans="1:24" ht="18" customHeight="1">
      <c r="A124" s="23" t="s">
        <v>341</v>
      </c>
      <c r="B124" s="31" t="s">
        <v>329</v>
      </c>
      <c r="C124" s="31" t="s">
        <v>224</v>
      </c>
      <c r="D124" s="31" t="s">
        <v>224</v>
      </c>
      <c r="E124" s="72" t="s">
        <v>342</v>
      </c>
      <c r="F124" s="98">
        <f>SUM(G124:H124)</f>
        <v>4872</v>
      </c>
      <c r="G124" s="98">
        <v>2895</v>
      </c>
      <c r="H124" s="98">
        <v>1977</v>
      </c>
      <c r="I124" s="72"/>
      <c r="J124" s="72"/>
      <c r="K124" s="72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95"/>
      <c r="X124" s="71"/>
    </row>
    <row r="125" spans="1:24" ht="21" customHeight="1">
      <c r="A125" s="23">
        <v>2930</v>
      </c>
      <c r="B125" s="31">
        <v>9</v>
      </c>
      <c r="C125" s="31">
        <v>3</v>
      </c>
      <c r="D125" s="31">
        <v>0</v>
      </c>
      <c r="E125" s="57" t="s">
        <v>626</v>
      </c>
      <c r="F125" s="108">
        <f>SUM(G125:H125)</f>
        <v>220</v>
      </c>
      <c r="G125" s="108">
        <f>SUM(G126)</f>
        <v>220</v>
      </c>
      <c r="H125" s="98"/>
      <c r="I125" s="72"/>
      <c r="J125" s="72"/>
      <c r="K125" s="72"/>
      <c r="L125" s="26">
        <f>SUM(M125:N125)</f>
        <v>400</v>
      </c>
      <c r="M125" s="26">
        <f>SUM(M126)</f>
        <v>400</v>
      </c>
      <c r="N125" s="33"/>
      <c r="O125" s="33"/>
      <c r="P125" s="33"/>
      <c r="Q125" s="33"/>
      <c r="R125" s="33"/>
      <c r="S125" s="33"/>
      <c r="T125" s="33"/>
      <c r="U125" s="33"/>
      <c r="V125" s="26">
        <f>SUM(V126)</f>
        <v>400</v>
      </c>
      <c r="W125" s="95"/>
      <c r="X125" s="71"/>
    </row>
    <row r="126" spans="1:24" ht="21.75" customHeight="1">
      <c r="A126" s="23">
        <v>2932</v>
      </c>
      <c r="B126" s="31">
        <v>9</v>
      </c>
      <c r="C126" s="31">
        <v>3</v>
      </c>
      <c r="D126" s="31">
        <v>2</v>
      </c>
      <c r="E126" s="72" t="s">
        <v>604</v>
      </c>
      <c r="F126" s="98">
        <f>SUM(G126:H126)</f>
        <v>220</v>
      </c>
      <c r="G126" s="98">
        <v>220</v>
      </c>
      <c r="H126" s="98"/>
      <c r="I126" s="98">
        <f>SUM(J126:K126)</f>
        <v>400</v>
      </c>
      <c r="J126" s="98">
        <v>400</v>
      </c>
      <c r="K126" s="72"/>
      <c r="L126" s="33">
        <f>SUM(M126:N126)</f>
        <v>400</v>
      </c>
      <c r="M126" s="33">
        <v>400</v>
      </c>
      <c r="N126" s="33"/>
      <c r="O126" s="33">
        <f aca="true" t="shared" si="13" ref="O126:Q128">SUM(L126-I126)</f>
        <v>0</v>
      </c>
      <c r="P126" s="33">
        <f t="shared" si="13"/>
        <v>0</v>
      </c>
      <c r="Q126" s="33">
        <f t="shared" si="13"/>
        <v>0</v>
      </c>
      <c r="R126" s="33">
        <f>SUM(S126:T126)</f>
        <v>400</v>
      </c>
      <c r="S126" s="33">
        <v>400</v>
      </c>
      <c r="T126" s="33"/>
      <c r="U126" s="33">
        <f>SUM(V126:W126)</f>
        <v>400</v>
      </c>
      <c r="V126" s="33">
        <v>400</v>
      </c>
      <c r="W126" s="95"/>
      <c r="X126" s="71"/>
    </row>
    <row r="127" spans="1:24" ht="18" customHeight="1">
      <c r="A127" s="23">
        <v>2940</v>
      </c>
      <c r="B127" s="31">
        <v>9</v>
      </c>
      <c r="C127" s="31">
        <v>4</v>
      </c>
      <c r="D127" s="31">
        <v>1</v>
      </c>
      <c r="E127" s="57" t="s">
        <v>605</v>
      </c>
      <c r="F127" s="108">
        <f>SUM(G127:H127)</f>
        <v>4992</v>
      </c>
      <c r="G127" s="108">
        <v>4992</v>
      </c>
      <c r="H127" s="98"/>
      <c r="I127" s="98">
        <f>SUM(J127:K127)</f>
        <v>8000</v>
      </c>
      <c r="J127" s="63">
        <v>8000</v>
      </c>
      <c r="K127" s="72"/>
      <c r="L127" s="33">
        <f>SUM(M127:N127)</f>
        <v>8000</v>
      </c>
      <c r="M127" s="26">
        <v>8000</v>
      </c>
      <c r="N127" s="33"/>
      <c r="O127" s="33">
        <f t="shared" si="13"/>
        <v>0</v>
      </c>
      <c r="P127" s="33">
        <f t="shared" si="13"/>
        <v>0</v>
      </c>
      <c r="Q127" s="33">
        <f t="shared" si="13"/>
        <v>0</v>
      </c>
      <c r="R127" s="33">
        <f>SUM(S127:T127)</f>
        <v>8000</v>
      </c>
      <c r="S127" s="33">
        <v>8000</v>
      </c>
      <c r="T127" s="33"/>
      <c r="U127" s="33">
        <f>SUM(V127:W127)</f>
        <v>8000</v>
      </c>
      <c r="V127" s="26">
        <v>8000</v>
      </c>
      <c r="W127" s="95"/>
      <c r="X127" s="71"/>
    </row>
    <row r="128" spans="1:24" ht="28.5" customHeight="1">
      <c r="A128" s="23" t="s">
        <v>343</v>
      </c>
      <c r="B128" s="31" t="s">
        <v>329</v>
      </c>
      <c r="C128" s="31" t="s">
        <v>213</v>
      </c>
      <c r="D128" s="31" t="s">
        <v>197</v>
      </c>
      <c r="E128" s="59" t="s">
        <v>344</v>
      </c>
      <c r="F128" s="60">
        <f>SUM(G128:H128)</f>
        <v>301781.78</v>
      </c>
      <c r="G128" s="60">
        <f>SUM(G130)</f>
        <v>266696.4</v>
      </c>
      <c r="H128" s="60">
        <f>SUM(H130)</f>
        <v>35085.38</v>
      </c>
      <c r="I128" s="60">
        <f>SUM(J128:K128)</f>
        <v>348249.5</v>
      </c>
      <c r="J128" s="60">
        <f>SUM(J130)</f>
        <v>325197.1</v>
      </c>
      <c r="K128" s="60">
        <f>SUM(K130)</f>
        <v>23052.4</v>
      </c>
      <c r="L128" s="60">
        <f>SUM(M128:N128)</f>
        <v>612038.3</v>
      </c>
      <c r="M128" s="60">
        <f>SUM(M130)</f>
        <v>362038.3</v>
      </c>
      <c r="N128" s="60">
        <f>SUM(N130)</f>
        <v>250000</v>
      </c>
      <c r="O128" s="33">
        <f t="shared" si="13"/>
        <v>263788.80000000005</v>
      </c>
      <c r="P128" s="33">
        <f t="shared" si="13"/>
        <v>36841.20000000001</v>
      </c>
      <c r="Q128" s="33">
        <f t="shared" si="13"/>
        <v>226947.6</v>
      </c>
      <c r="R128" s="60">
        <f>SUM(S128:T128)</f>
        <v>380038.3</v>
      </c>
      <c r="S128" s="60">
        <f>SUM(S130)</f>
        <v>380038.3</v>
      </c>
      <c r="T128" s="60">
        <f>SUM(T130)</f>
        <v>0</v>
      </c>
      <c r="U128" s="60">
        <f>SUM(V128:W128)</f>
        <v>390038.3</v>
      </c>
      <c r="V128" s="60">
        <f>SUM(V130)</f>
        <v>390038.3</v>
      </c>
      <c r="W128" s="60">
        <f>SUM(W130)</f>
        <v>0</v>
      </c>
      <c r="X128" s="71"/>
    </row>
    <row r="129" spans="1:24" ht="12.75" customHeight="1">
      <c r="A129" s="23"/>
      <c r="B129" s="31"/>
      <c r="C129" s="31"/>
      <c r="D129" s="31"/>
      <c r="E129" s="72" t="s">
        <v>202</v>
      </c>
      <c r="F129" s="63"/>
      <c r="G129" s="63"/>
      <c r="H129" s="63"/>
      <c r="I129" s="72"/>
      <c r="J129" s="72"/>
      <c r="K129" s="72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95"/>
      <c r="X129" s="71"/>
    </row>
    <row r="130" spans="1:24" ht="12.75" customHeight="1">
      <c r="A130" s="23" t="s">
        <v>345</v>
      </c>
      <c r="B130" s="31" t="s">
        <v>329</v>
      </c>
      <c r="C130" s="31" t="s">
        <v>213</v>
      </c>
      <c r="D130" s="31" t="s">
        <v>200</v>
      </c>
      <c r="E130" s="72" t="s">
        <v>346</v>
      </c>
      <c r="F130" s="63">
        <f>SUM(G130:H130)</f>
        <v>301781.78</v>
      </c>
      <c r="G130" s="63">
        <v>266696.4</v>
      </c>
      <c r="H130" s="63">
        <v>35085.38</v>
      </c>
      <c r="I130" s="72">
        <f>SUM(J130:K130)</f>
        <v>348249.5</v>
      </c>
      <c r="J130" s="72">
        <v>325197.1</v>
      </c>
      <c r="K130" s="72">
        <v>23052.4</v>
      </c>
      <c r="L130" s="33">
        <f>SUM(M130:N130)</f>
        <v>612038.3</v>
      </c>
      <c r="M130" s="33">
        <v>362038.3</v>
      </c>
      <c r="N130" s="33">
        <v>250000</v>
      </c>
      <c r="O130" s="33">
        <f>SUM(L130-I130)</f>
        <v>263788.80000000005</v>
      </c>
      <c r="P130" s="33">
        <f>SUM(M130-J130)</f>
        <v>36841.20000000001</v>
      </c>
      <c r="Q130" s="33">
        <f>SUM(N130-K130)</f>
        <v>226947.6</v>
      </c>
      <c r="R130" s="33">
        <f>SUM(S130:T130)</f>
        <v>380038.3</v>
      </c>
      <c r="S130" s="33">
        <v>380038.3</v>
      </c>
      <c r="T130" s="33"/>
      <c r="U130" s="33">
        <f>SUM(V130:W130)</f>
        <v>390038.3</v>
      </c>
      <c r="V130" s="33">
        <v>390038.3</v>
      </c>
      <c r="W130" s="95"/>
      <c r="X130" s="71"/>
    </row>
    <row r="131" spans="1:24" ht="28.5" customHeight="1">
      <c r="A131" s="23" t="s">
        <v>347</v>
      </c>
      <c r="B131" s="31" t="s">
        <v>329</v>
      </c>
      <c r="C131" s="31" t="s">
        <v>217</v>
      </c>
      <c r="D131" s="31" t="s">
        <v>197</v>
      </c>
      <c r="E131" s="59" t="s">
        <v>348</v>
      </c>
      <c r="F131" s="59">
        <f>SUM(G131:H131)</f>
        <v>2098.4</v>
      </c>
      <c r="G131" s="59">
        <f>SUM(G132)</f>
        <v>2098.4</v>
      </c>
      <c r="H131" s="59"/>
      <c r="I131" s="59"/>
      <c r="J131" s="59"/>
      <c r="K131" s="59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95"/>
      <c r="X131" s="71"/>
    </row>
    <row r="132" spans="1:24" ht="28.5" customHeight="1">
      <c r="A132" s="23">
        <v>2961</v>
      </c>
      <c r="B132" s="31">
        <v>9</v>
      </c>
      <c r="C132" s="31">
        <v>6</v>
      </c>
      <c r="D132" s="31">
        <v>1</v>
      </c>
      <c r="E132" s="109" t="s">
        <v>636</v>
      </c>
      <c r="F132" s="106">
        <f>SUM(G132:H132)</f>
        <v>2098.4</v>
      </c>
      <c r="G132" s="106">
        <v>2098.4</v>
      </c>
      <c r="H132" s="59"/>
      <c r="I132" s="59"/>
      <c r="J132" s="59"/>
      <c r="K132" s="59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95"/>
      <c r="X132" s="71"/>
    </row>
    <row r="133" spans="1:24" ht="12.75" customHeight="1">
      <c r="A133" s="23"/>
      <c r="B133" s="31"/>
      <c r="C133" s="31"/>
      <c r="D133" s="31"/>
      <c r="E133" s="72" t="s">
        <v>202</v>
      </c>
      <c r="F133" s="72"/>
      <c r="G133" s="72"/>
      <c r="H133" s="72"/>
      <c r="I133" s="72"/>
      <c r="J133" s="72"/>
      <c r="K133" s="72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95"/>
      <c r="X133" s="71"/>
    </row>
    <row r="134" spans="1:24" ht="12.75" customHeight="1">
      <c r="A134" s="23" t="s">
        <v>349</v>
      </c>
      <c r="B134" s="31" t="s">
        <v>329</v>
      </c>
      <c r="C134" s="31" t="s">
        <v>217</v>
      </c>
      <c r="D134" s="31" t="s">
        <v>200</v>
      </c>
      <c r="E134" s="72" t="s">
        <v>348</v>
      </c>
      <c r="F134" s="72"/>
      <c r="G134" s="72"/>
      <c r="H134" s="72"/>
      <c r="I134" s="72"/>
      <c r="J134" s="72"/>
      <c r="K134" s="72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95"/>
      <c r="X134" s="71"/>
    </row>
    <row r="135" spans="1:24" ht="12.75" customHeight="1">
      <c r="A135" s="23" t="s">
        <v>350</v>
      </c>
      <c r="B135" s="31" t="s">
        <v>351</v>
      </c>
      <c r="C135" s="31" t="s">
        <v>197</v>
      </c>
      <c r="D135" s="31" t="s">
        <v>197</v>
      </c>
      <c r="E135" s="59" t="s">
        <v>352</v>
      </c>
      <c r="F135" s="62">
        <f>SUM(G135:H135)</f>
        <v>33490</v>
      </c>
      <c r="G135" s="62">
        <f>SUM(G137+G137+G140+G143+G146)</f>
        <v>33490</v>
      </c>
      <c r="H135" s="59"/>
      <c r="I135" s="62">
        <f>SUM(J135:K135)</f>
        <v>12000</v>
      </c>
      <c r="J135" s="62">
        <f>SUM(J137+J137+J140+J143+J146)</f>
        <v>12000</v>
      </c>
      <c r="K135" s="59"/>
      <c r="L135" s="62">
        <f>SUM(M135:N135)</f>
        <v>15000</v>
      </c>
      <c r="M135" s="62">
        <f>SUM(M137+M137+M140+M143+M146)</f>
        <v>15000</v>
      </c>
      <c r="N135" s="59"/>
      <c r="O135" s="33">
        <f>SUM(L135-I135)</f>
        <v>3000</v>
      </c>
      <c r="P135" s="33">
        <f>SUM(M135-J135)</f>
        <v>3000</v>
      </c>
      <c r="Q135" s="33">
        <f>SUM(N135-K135)</f>
        <v>0</v>
      </c>
      <c r="R135" s="62">
        <f>SUM(S135:T135)</f>
        <v>15000</v>
      </c>
      <c r="S135" s="62">
        <f>SUM(S137+S137+S140+S143+S146)</f>
        <v>15000</v>
      </c>
      <c r="T135" s="59"/>
      <c r="U135" s="62">
        <f>SUM(V135:W135)</f>
        <v>20000</v>
      </c>
      <c r="V135" s="62">
        <f>SUM(V137+V137+V140+V143+V146)</f>
        <v>20000</v>
      </c>
      <c r="W135" s="59"/>
      <c r="X135" s="71"/>
    </row>
    <row r="136" spans="1:24" ht="12.75" customHeight="1">
      <c r="A136" s="23"/>
      <c r="B136" s="31"/>
      <c r="C136" s="31"/>
      <c r="D136" s="31"/>
      <c r="E136" s="72" t="s">
        <v>5</v>
      </c>
      <c r="F136" s="72"/>
      <c r="G136" s="72"/>
      <c r="H136" s="72"/>
      <c r="I136" s="72"/>
      <c r="J136" s="72"/>
      <c r="K136" s="72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95"/>
      <c r="X136" s="71"/>
    </row>
    <row r="137" spans="1:24" ht="28.5" customHeight="1">
      <c r="A137" s="23" t="s">
        <v>353</v>
      </c>
      <c r="B137" s="31" t="s">
        <v>351</v>
      </c>
      <c r="C137" s="31" t="s">
        <v>206</v>
      </c>
      <c r="D137" s="31" t="s">
        <v>197</v>
      </c>
      <c r="E137" s="59" t="s">
        <v>354</v>
      </c>
      <c r="F137" s="59">
        <f>SUM(G137:H137)</f>
        <v>0</v>
      </c>
      <c r="G137" s="59"/>
      <c r="H137" s="59"/>
      <c r="I137" s="59"/>
      <c r="J137" s="59"/>
      <c r="K137" s="59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95"/>
      <c r="X137" s="71"/>
    </row>
    <row r="138" spans="1:24" ht="12.75" customHeight="1">
      <c r="A138" s="23"/>
      <c r="B138" s="31"/>
      <c r="C138" s="31"/>
      <c r="D138" s="31"/>
      <c r="E138" s="72" t="s">
        <v>202</v>
      </c>
      <c r="F138" s="72"/>
      <c r="G138" s="72"/>
      <c r="H138" s="72"/>
      <c r="I138" s="72"/>
      <c r="J138" s="72"/>
      <c r="K138" s="72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95"/>
      <c r="X138" s="71"/>
    </row>
    <row r="139" spans="1:24" ht="12.75" customHeight="1">
      <c r="A139" s="23" t="s">
        <v>355</v>
      </c>
      <c r="B139" s="31" t="s">
        <v>351</v>
      </c>
      <c r="C139" s="31" t="s">
        <v>206</v>
      </c>
      <c r="D139" s="31" t="s">
        <v>200</v>
      </c>
      <c r="E139" s="72" t="s">
        <v>354</v>
      </c>
      <c r="F139" s="72"/>
      <c r="G139" s="72"/>
      <c r="H139" s="72"/>
      <c r="I139" s="72"/>
      <c r="J139" s="72"/>
      <c r="K139" s="72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95"/>
      <c r="X139" s="71"/>
    </row>
    <row r="140" spans="1:24" ht="28.5" customHeight="1">
      <c r="A140" s="23" t="s">
        <v>356</v>
      </c>
      <c r="B140" s="31" t="s">
        <v>351</v>
      </c>
      <c r="C140" s="31" t="s">
        <v>240</v>
      </c>
      <c r="D140" s="31" t="s">
        <v>197</v>
      </c>
      <c r="E140" s="59" t="s">
        <v>357</v>
      </c>
      <c r="F140" s="59">
        <f>SUM(G140:H140)</f>
        <v>0</v>
      </c>
      <c r="G140" s="59"/>
      <c r="H140" s="59"/>
      <c r="I140" s="59"/>
      <c r="J140" s="59"/>
      <c r="K140" s="59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95"/>
      <c r="X140" s="71"/>
    </row>
    <row r="141" spans="1:24" ht="12.75" customHeight="1">
      <c r="A141" s="23"/>
      <c r="B141" s="31"/>
      <c r="C141" s="31"/>
      <c r="D141" s="31"/>
      <c r="E141" s="72" t="s">
        <v>202</v>
      </c>
      <c r="F141" s="72"/>
      <c r="G141" s="72"/>
      <c r="H141" s="72"/>
      <c r="I141" s="72"/>
      <c r="J141" s="72"/>
      <c r="K141" s="72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95"/>
      <c r="X141" s="71"/>
    </row>
    <row r="142" spans="1:24" ht="12.75" customHeight="1">
      <c r="A142" s="23" t="s">
        <v>358</v>
      </c>
      <c r="B142" s="31" t="s">
        <v>351</v>
      </c>
      <c r="C142" s="31" t="s">
        <v>240</v>
      </c>
      <c r="D142" s="31" t="s">
        <v>200</v>
      </c>
      <c r="E142" s="72" t="s">
        <v>357</v>
      </c>
      <c r="F142" s="72"/>
      <c r="G142" s="72"/>
      <c r="H142" s="72"/>
      <c r="I142" s="72"/>
      <c r="J142" s="72"/>
      <c r="K142" s="72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95"/>
      <c r="X142" s="71"/>
    </row>
    <row r="143" spans="1:24" ht="28.5" customHeight="1">
      <c r="A143" s="23" t="s">
        <v>359</v>
      </c>
      <c r="B143" s="31" t="s">
        <v>351</v>
      </c>
      <c r="C143" s="31" t="s">
        <v>253</v>
      </c>
      <c r="D143" s="31" t="s">
        <v>197</v>
      </c>
      <c r="E143" s="59" t="s">
        <v>360</v>
      </c>
      <c r="F143" s="59">
        <f>SUM(G143:H143)</f>
        <v>33490</v>
      </c>
      <c r="G143" s="62">
        <f>SUM(G145)</f>
        <v>33490</v>
      </c>
      <c r="H143" s="59"/>
      <c r="I143" s="62">
        <f>SUM(J143:K143)</f>
        <v>12000</v>
      </c>
      <c r="J143" s="62">
        <f>SUM(J145)</f>
        <v>12000</v>
      </c>
      <c r="K143" s="59"/>
      <c r="L143" s="60">
        <f>SUM(M143:N143)</f>
        <v>15000</v>
      </c>
      <c r="M143" s="62">
        <f>SUM(M145)</f>
        <v>15000</v>
      </c>
      <c r="N143" s="59"/>
      <c r="O143" s="33">
        <f>SUM(L143-I143)</f>
        <v>3000</v>
      </c>
      <c r="P143" s="33">
        <f>SUM(M143-J143)</f>
        <v>3000</v>
      </c>
      <c r="Q143" s="33">
        <f>SUM(N143-K143)</f>
        <v>0</v>
      </c>
      <c r="R143" s="60">
        <f>SUM(S143:T143)</f>
        <v>15000</v>
      </c>
      <c r="S143" s="62">
        <f>SUM(S145)</f>
        <v>15000</v>
      </c>
      <c r="T143" s="59"/>
      <c r="U143" s="59">
        <f>SUM(V143:W143)</f>
        <v>20000</v>
      </c>
      <c r="V143" s="62">
        <f>SUM(V145)</f>
        <v>20000</v>
      </c>
      <c r="W143" s="59"/>
      <c r="X143" s="71"/>
    </row>
    <row r="144" spans="1:24" ht="12.75" customHeight="1">
      <c r="A144" s="23"/>
      <c r="B144" s="31"/>
      <c r="C144" s="31"/>
      <c r="D144" s="31"/>
      <c r="E144" s="72" t="s">
        <v>202</v>
      </c>
      <c r="F144" s="72"/>
      <c r="G144" s="72"/>
      <c r="H144" s="72"/>
      <c r="I144" s="72"/>
      <c r="J144" s="72"/>
      <c r="K144" s="72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95"/>
      <c r="X144" s="71"/>
    </row>
    <row r="145" spans="1:24" ht="20.25" customHeight="1">
      <c r="A145" s="23" t="s">
        <v>361</v>
      </c>
      <c r="B145" s="31" t="s">
        <v>351</v>
      </c>
      <c r="C145" s="31" t="s">
        <v>253</v>
      </c>
      <c r="D145" s="31" t="s">
        <v>200</v>
      </c>
      <c r="E145" s="72" t="s">
        <v>360</v>
      </c>
      <c r="F145" s="98">
        <f>SUM(G145:H145)</f>
        <v>33490</v>
      </c>
      <c r="G145" s="98">
        <v>33490</v>
      </c>
      <c r="H145" s="72"/>
      <c r="I145" s="98">
        <f>SUM(J145:K145)</f>
        <v>12000</v>
      </c>
      <c r="J145" s="98">
        <v>12000</v>
      </c>
      <c r="K145" s="72"/>
      <c r="L145" s="33">
        <f>SUM(M145:N145)</f>
        <v>15000</v>
      </c>
      <c r="M145" s="33">
        <v>15000</v>
      </c>
      <c r="N145" s="33"/>
      <c r="O145" s="33">
        <f>SUM(L145-I145)</f>
        <v>3000</v>
      </c>
      <c r="P145" s="33">
        <f>SUM(M145-J145)</f>
        <v>3000</v>
      </c>
      <c r="Q145" s="33">
        <f>SUM(N145-K145)</f>
        <v>0</v>
      </c>
      <c r="R145" s="33">
        <f>SUM(S145:T145)</f>
        <v>15000</v>
      </c>
      <c r="S145" s="33">
        <v>15000</v>
      </c>
      <c r="T145" s="33"/>
      <c r="U145" s="33">
        <f>SUM(V145:W145)</f>
        <v>20000</v>
      </c>
      <c r="V145" s="33">
        <v>20000</v>
      </c>
      <c r="W145" s="95"/>
      <c r="X145" s="71"/>
    </row>
    <row r="146" spans="1:24" ht="28.5" customHeight="1">
      <c r="A146" s="23" t="s">
        <v>362</v>
      </c>
      <c r="B146" s="31" t="s">
        <v>351</v>
      </c>
      <c r="C146" s="31" t="s">
        <v>258</v>
      </c>
      <c r="D146" s="31" t="s">
        <v>197</v>
      </c>
      <c r="E146" s="59" t="s">
        <v>363</v>
      </c>
      <c r="F146" s="59">
        <f>SUM(G146:H146)</f>
        <v>0</v>
      </c>
      <c r="G146" s="59"/>
      <c r="H146" s="59"/>
      <c r="I146" s="59"/>
      <c r="J146" s="59"/>
      <c r="K146" s="59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95"/>
      <c r="X146" s="71"/>
    </row>
    <row r="147" spans="1:24" ht="12.75" customHeight="1">
      <c r="A147" s="23"/>
      <c r="B147" s="31"/>
      <c r="C147" s="31"/>
      <c r="D147" s="31"/>
      <c r="E147" s="72" t="s">
        <v>202</v>
      </c>
      <c r="F147" s="72"/>
      <c r="G147" s="72"/>
      <c r="H147" s="72"/>
      <c r="I147" s="72"/>
      <c r="J147" s="72"/>
      <c r="K147" s="72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95"/>
      <c r="X147" s="71"/>
    </row>
    <row r="148" spans="1:24" ht="12.75" customHeight="1">
      <c r="A148" s="23" t="s">
        <v>364</v>
      </c>
      <c r="B148" s="31" t="s">
        <v>351</v>
      </c>
      <c r="C148" s="31" t="s">
        <v>258</v>
      </c>
      <c r="D148" s="31" t="s">
        <v>224</v>
      </c>
      <c r="E148" s="72" t="s">
        <v>365</v>
      </c>
      <c r="F148" s="72"/>
      <c r="G148" s="72"/>
      <c r="H148" s="72"/>
      <c r="I148" s="72"/>
      <c r="J148" s="72"/>
      <c r="K148" s="72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95"/>
      <c r="X148" s="71"/>
    </row>
    <row r="149" spans="1:24" ht="24.75" customHeight="1">
      <c r="A149" s="23" t="s">
        <v>366</v>
      </c>
      <c r="B149" s="31" t="s">
        <v>367</v>
      </c>
      <c r="C149" s="31" t="s">
        <v>197</v>
      </c>
      <c r="D149" s="31" t="s">
        <v>197</v>
      </c>
      <c r="E149" s="59" t="s">
        <v>368</v>
      </c>
      <c r="F149" s="60">
        <f>SUM(F153)</f>
        <v>8999</v>
      </c>
      <c r="G149" s="60">
        <f>SUM(G151)</f>
        <v>289552.32</v>
      </c>
      <c r="H149" s="59"/>
      <c r="I149" s="60">
        <f>SUM(I153)</f>
        <v>15000</v>
      </c>
      <c r="J149" s="60">
        <f>SUM(J151)</f>
        <v>400000</v>
      </c>
      <c r="K149" s="59"/>
      <c r="L149" s="60">
        <f>SUM(L153)</f>
        <v>8000</v>
      </c>
      <c r="M149" s="60">
        <f>SUM(M151)</f>
        <v>438000</v>
      </c>
      <c r="N149" s="59"/>
      <c r="O149" s="33">
        <f>SUM(L149-I149)</f>
        <v>-7000</v>
      </c>
      <c r="P149" s="33">
        <f>SUM(M149-J149)</f>
        <v>38000</v>
      </c>
      <c r="Q149" s="33">
        <f>SUM(N149-K149)</f>
        <v>0</v>
      </c>
      <c r="R149" s="60">
        <f>SUM(R153)</f>
        <v>17000</v>
      </c>
      <c r="S149" s="60">
        <f>SUM(S151)</f>
        <v>457000</v>
      </c>
      <c r="T149" s="59"/>
      <c r="U149" s="60">
        <f>SUM(U153)</f>
        <v>8000</v>
      </c>
      <c r="V149" s="60">
        <f>SUM(V151)</f>
        <v>468000</v>
      </c>
      <c r="W149" s="59"/>
      <c r="X149" s="71"/>
    </row>
    <row r="150" spans="1:24" ht="15.75" customHeight="1">
      <c r="A150" s="23"/>
      <c r="B150" s="31"/>
      <c r="C150" s="31"/>
      <c r="D150" s="31"/>
      <c r="E150" s="72" t="s">
        <v>5</v>
      </c>
      <c r="F150" s="63"/>
      <c r="G150" s="63"/>
      <c r="H150" s="72"/>
      <c r="I150" s="72"/>
      <c r="J150" s="72"/>
      <c r="K150" s="72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95"/>
      <c r="X150" s="71"/>
    </row>
    <row r="151" spans="1:24" ht="29.25" customHeight="1">
      <c r="A151" s="23" t="s">
        <v>369</v>
      </c>
      <c r="B151" s="31" t="s">
        <v>367</v>
      </c>
      <c r="C151" s="31" t="s">
        <v>200</v>
      </c>
      <c r="D151" s="31" t="s">
        <v>197</v>
      </c>
      <c r="E151" s="59" t="s">
        <v>370</v>
      </c>
      <c r="F151" s="60"/>
      <c r="G151" s="60">
        <f>SUM(G153)</f>
        <v>289552.32</v>
      </c>
      <c r="H151" s="59"/>
      <c r="I151" s="60">
        <v>15000</v>
      </c>
      <c r="J151" s="60">
        <f>SUM(J153)</f>
        <v>400000</v>
      </c>
      <c r="K151" s="59"/>
      <c r="L151" s="60"/>
      <c r="M151" s="60">
        <f>SUM(M153)</f>
        <v>438000</v>
      </c>
      <c r="N151" s="59"/>
      <c r="O151" s="33">
        <f>SUM(L151-I151)</f>
        <v>-15000</v>
      </c>
      <c r="P151" s="33">
        <f>SUM(M151-J151)</f>
        <v>38000</v>
      </c>
      <c r="Q151" s="33">
        <f>SUM(N151-K151)</f>
        <v>0</v>
      </c>
      <c r="R151" s="60"/>
      <c r="S151" s="60">
        <f>SUM(S153)</f>
        <v>457000</v>
      </c>
      <c r="T151" s="59"/>
      <c r="U151" s="60"/>
      <c r="V151" s="60">
        <f>SUM(V153)</f>
        <v>468000</v>
      </c>
      <c r="W151" s="59"/>
      <c r="X151" s="71"/>
    </row>
    <row r="152" spans="1:24" ht="18.75" customHeight="1">
      <c r="A152" s="23"/>
      <c r="B152" s="31"/>
      <c r="C152" s="31"/>
      <c r="D152" s="31"/>
      <c r="E152" s="72" t="s">
        <v>202</v>
      </c>
      <c r="F152" s="63"/>
      <c r="G152" s="63"/>
      <c r="H152" s="72"/>
      <c r="I152" s="72"/>
      <c r="J152" s="72"/>
      <c r="K152" s="72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95"/>
      <c r="X152" s="71"/>
    </row>
    <row r="153" spans="1:24" ht="23.25" customHeight="1" thickBot="1">
      <c r="A153" s="104" t="s">
        <v>371</v>
      </c>
      <c r="B153" s="105" t="s">
        <v>367</v>
      </c>
      <c r="C153" s="105" t="s">
        <v>200</v>
      </c>
      <c r="D153" s="105" t="s">
        <v>224</v>
      </c>
      <c r="E153" s="78" t="s">
        <v>372</v>
      </c>
      <c r="F153" s="110">
        <v>8999</v>
      </c>
      <c r="G153" s="110">
        <v>289552.32</v>
      </c>
      <c r="H153" s="78"/>
      <c r="I153" s="110">
        <v>15000</v>
      </c>
      <c r="J153" s="111">
        <v>400000</v>
      </c>
      <c r="K153" s="78"/>
      <c r="L153" s="81">
        <v>8000</v>
      </c>
      <c r="M153" s="81">
        <v>438000</v>
      </c>
      <c r="N153" s="81"/>
      <c r="O153" s="33">
        <f>SUM(L153-I153)</f>
        <v>-7000</v>
      </c>
      <c r="P153" s="33">
        <f>SUM(M153-J153)</f>
        <v>38000</v>
      </c>
      <c r="Q153" s="33">
        <f>SUM(N153-K153)</f>
        <v>0</v>
      </c>
      <c r="R153" s="81">
        <v>17000</v>
      </c>
      <c r="S153" s="81">
        <v>457000</v>
      </c>
      <c r="T153" s="81"/>
      <c r="U153" s="81">
        <v>8000</v>
      </c>
      <c r="V153" s="81">
        <v>468000</v>
      </c>
      <c r="W153" s="102"/>
      <c r="X153" s="82"/>
    </row>
  </sheetData>
  <sheetProtection/>
  <mergeCells count="26">
    <mergeCell ref="W2:X2"/>
    <mergeCell ref="I7:I8"/>
    <mergeCell ref="J7:K7"/>
    <mergeCell ref="O6:Q6"/>
    <mergeCell ref="O7:O8"/>
    <mergeCell ref="P7:Q7"/>
    <mergeCell ref="X7:X8"/>
    <mergeCell ref="A4:W4"/>
    <mergeCell ref="A6:A8"/>
    <mergeCell ref="B6:B8"/>
    <mergeCell ref="C6:C8"/>
    <mergeCell ref="D6:D8"/>
    <mergeCell ref="E6:E8"/>
    <mergeCell ref="F6:H6"/>
    <mergeCell ref="I6:K6"/>
    <mergeCell ref="F7:F8"/>
    <mergeCell ref="G7:H7"/>
    <mergeCell ref="L6:N6"/>
    <mergeCell ref="R6:T6"/>
    <mergeCell ref="U6:W6"/>
    <mergeCell ref="L7:L8"/>
    <mergeCell ref="M7:N7"/>
    <mergeCell ref="R7:R8"/>
    <mergeCell ref="S7:T7"/>
    <mergeCell ref="U7:U8"/>
    <mergeCell ref="V7:W7"/>
  </mergeCells>
  <printOptions/>
  <pageMargins left="0.11811023622047245" right="0.11811023622047245" top="0.07874015748031496" bottom="0.07874015748031496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141"/>
  <sheetViews>
    <sheetView zoomScale="115" zoomScaleNormal="115" zoomScalePageLayoutView="0" workbookViewId="0" topLeftCell="A1">
      <pane xSplit="3" ySplit="8" topLeftCell="P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V15" sqref="V15"/>
    </sheetView>
  </sheetViews>
  <sheetFormatPr defaultColWidth="9.140625" defaultRowHeight="12"/>
  <cols>
    <col min="1" max="1" width="11.28125" style="65" customWidth="1"/>
    <col min="2" max="2" width="52.00390625" style="91" customWidth="1"/>
    <col min="3" max="3" width="6.421875" style="65" customWidth="1"/>
    <col min="4" max="6" width="11.7109375" style="65" customWidth="1"/>
    <col min="7" max="8" width="12.7109375" style="65" bestFit="1" customWidth="1"/>
    <col min="9" max="9" width="11.7109375" style="65" customWidth="1"/>
    <col min="10" max="11" width="12.28125" style="83" bestFit="1" customWidth="1"/>
    <col min="12" max="12" width="11.28125" style="83" customWidth="1"/>
    <col min="13" max="13" width="11.28125" style="83" bestFit="1" customWidth="1"/>
    <col min="14" max="14" width="16.421875" style="83" bestFit="1" customWidth="1"/>
    <col min="15" max="15" width="15.28125" style="83" bestFit="1" customWidth="1"/>
    <col min="16" max="17" width="12.00390625" style="83" bestFit="1" customWidth="1"/>
    <col min="18" max="18" width="11.28125" style="83" bestFit="1" customWidth="1"/>
    <col min="19" max="19" width="13.140625" style="83" customWidth="1"/>
    <col min="20" max="21" width="14.421875" style="83" customWidth="1"/>
    <col min="22" max="22" width="21.140625" style="65" customWidth="1"/>
    <col min="23" max="16384" width="9.28125" style="65" customWidth="1"/>
  </cols>
  <sheetData>
    <row r="1" ht="24" customHeight="1"/>
    <row r="2" spans="1:22" ht="27" customHeight="1">
      <c r="A2" s="84"/>
      <c r="B2" s="92"/>
      <c r="C2" s="84"/>
      <c r="D2" s="84"/>
      <c r="E2" s="84"/>
      <c r="F2" s="84"/>
      <c r="G2" s="84"/>
      <c r="H2" s="84"/>
      <c r="I2" s="84"/>
      <c r="J2" s="93"/>
      <c r="K2" s="93"/>
      <c r="L2" s="93"/>
      <c r="M2" s="93"/>
      <c r="N2" s="93"/>
      <c r="O2" s="93"/>
      <c r="P2" s="93"/>
      <c r="Q2" s="93"/>
      <c r="R2" s="93"/>
      <c r="S2" s="93"/>
      <c r="T2" s="147" t="s">
        <v>594</v>
      </c>
      <c r="U2" s="147"/>
      <c r="V2" s="147"/>
    </row>
    <row r="3" spans="1:21" ht="42.75" customHeight="1">
      <c r="A3" s="151" t="s">
        <v>642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</row>
    <row r="4" spans="1:22" ht="18.75" customHeight="1">
      <c r="A4" s="84"/>
      <c r="B4" s="92"/>
      <c r="C4" s="84"/>
      <c r="D4" s="84"/>
      <c r="E4" s="84"/>
      <c r="F4" s="84"/>
      <c r="G4" s="84"/>
      <c r="H4" s="84"/>
      <c r="I4" s="84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V4" s="93" t="s">
        <v>0</v>
      </c>
    </row>
    <row r="5" spans="1:22" ht="23.25" customHeight="1">
      <c r="A5" s="132" t="s">
        <v>1</v>
      </c>
      <c r="B5" s="152" t="s">
        <v>373</v>
      </c>
      <c r="C5" s="132" t="s">
        <v>374</v>
      </c>
      <c r="D5" s="149" t="s">
        <v>598</v>
      </c>
      <c r="E5" s="149"/>
      <c r="F5" s="149"/>
      <c r="G5" s="149" t="s">
        <v>599</v>
      </c>
      <c r="H5" s="149"/>
      <c r="I5" s="149"/>
      <c r="J5" s="149" t="s">
        <v>184</v>
      </c>
      <c r="K5" s="149"/>
      <c r="L5" s="149"/>
      <c r="M5" s="150" t="s">
        <v>600</v>
      </c>
      <c r="N5" s="150"/>
      <c r="O5" s="150"/>
      <c r="P5" s="149" t="s">
        <v>185</v>
      </c>
      <c r="Q5" s="149"/>
      <c r="R5" s="149"/>
      <c r="S5" s="149" t="s">
        <v>186</v>
      </c>
      <c r="T5" s="149"/>
      <c r="U5" s="149"/>
      <c r="V5" s="66" t="s">
        <v>601</v>
      </c>
    </row>
    <row r="6" spans="1:22" ht="20.25" customHeight="1">
      <c r="A6" s="132"/>
      <c r="B6" s="152"/>
      <c r="C6" s="132"/>
      <c r="D6" s="124" t="s">
        <v>4</v>
      </c>
      <c r="E6" s="124" t="s">
        <v>5</v>
      </c>
      <c r="F6" s="124"/>
      <c r="G6" s="124" t="s">
        <v>4</v>
      </c>
      <c r="H6" s="124" t="s">
        <v>5</v>
      </c>
      <c r="I6" s="124"/>
      <c r="J6" s="124" t="s">
        <v>4</v>
      </c>
      <c r="K6" s="124" t="s">
        <v>5</v>
      </c>
      <c r="L6" s="124"/>
      <c r="M6" s="124" t="s">
        <v>4</v>
      </c>
      <c r="N6" s="124" t="s">
        <v>5</v>
      </c>
      <c r="O6" s="124"/>
      <c r="P6" s="124" t="s">
        <v>4</v>
      </c>
      <c r="Q6" s="124" t="s">
        <v>5</v>
      </c>
      <c r="R6" s="124"/>
      <c r="S6" s="124" t="s">
        <v>4</v>
      </c>
      <c r="T6" s="124" t="s">
        <v>5</v>
      </c>
      <c r="U6" s="124"/>
      <c r="V6" s="130" t="s">
        <v>602</v>
      </c>
    </row>
    <row r="7" spans="1:22" ht="34.5" customHeight="1">
      <c r="A7" s="132"/>
      <c r="B7" s="152"/>
      <c r="C7" s="132"/>
      <c r="D7" s="124"/>
      <c r="E7" s="29" t="s">
        <v>6</v>
      </c>
      <c r="F7" s="29" t="s">
        <v>7</v>
      </c>
      <c r="G7" s="124"/>
      <c r="H7" s="29" t="s">
        <v>6</v>
      </c>
      <c r="I7" s="29" t="s">
        <v>7</v>
      </c>
      <c r="J7" s="124"/>
      <c r="K7" s="29" t="s">
        <v>6</v>
      </c>
      <c r="L7" s="29" t="s">
        <v>7</v>
      </c>
      <c r="M7" s="124"/>
      <c r="N7" s="29" t="s">
        <v>6</v>
      </c>
      <c r="O7" s="29" t="s">
        <v>7</v>
      </c>
      <c r="P7" s="124"/>
      <c r="Q7" s="29" t="s">
        <v>6</v>
      </c>
      <c r="R7" s="29" t="s">
        <v>7</v>
      </c>
      <c r="S7" s="124"/>
      <c r="T7" s="29" t="s">
        <v>6</v>
      </c>
      <c r="U7" s="29" t="s">
        <v>7</v>
      </c>
      <c r="V7" s="130"/>
    </row>
    <row r="8" spans="1:22" ht="16.5" customHeight="1">
      <c r="A8" s="31">
        <v>1</v>
      </c>
      <c r="B8" s="29">
        <v>2</v>
      </c>
      <c r="C8" s="31">
        <v>3</v>
      </c>
      <c r="D8" s="29">
        <v>4</v>
      </c>
      <c r="E8" s="31">
        <v>5</v>
      </c>
      <c r="F8" s="29">
        <v>6</v>
      </c>
      <c r="G8" s="31">
        <v>7</v>
      </c>
      <c r="H8" s="29">
        <v>8</v>
      </c>
      <c r="I8" s="31">
        <v>9</v>
      </c>
      <c r="J8" s="29">
        <v>10</v>
      </c>
      <c r="K8" s="31">
        <v>11</v>
      </c>
      <c r="L8" s="29">
        <v>12</v>
      </c>
      <c r="M8" s="31">
        <v>13</v>
      </c>
      <c r="N8" s="29">
        <v>14</v>
      </c>
      <c r="O8" s="31">
        <v>15</v>
      </c>
      <c r="P8" s="29">
        <v>16</v>
      </c>
      <c r="Q8" s="31">
        <v>17</v>
      </c>
      <c r="R8" s="29">
        <v>18</v>
      </c>
      <c r="S8" s="31">
        <v>19</v>
      </c>
      <c r="T8" s="29">
        <v>20</v>
      </c>
      <c r="U8" s="31">
        <v>21</v>
      </c>
      <c r="V8" s="29">
        <v>22</v>
      </c>
    </row>
    <row r="9" spans="1:22" ht="51" customHeight="1">
      <c r="A9" s="36" t="s">
        <v>375</v>
      </c>
      <c r="B9" s="57" t="s">
        <v>194</v>
      </c>
      <c r="C9" s="36" t="s">
        <v>10</v>
      </c>
      <c r="D9" s="10">
        <f aca="true" t="shared" si="0" ref="D9:L9">SUM(D11+D101+D118)</f>
        <v>2061575.0999999999</v>
      </c>
      <c r="E9" s="10">
        <f t="shared" si="0"/>
        <v>1759352.3</v>
      </c>
      <c r="F9" s="10">
        <f t="shared" si="0"/>
        <v>582776.2</v>
      </c>
      <c r="G9" s="10">
        <f t="shared" si="0"/>
        <v>3222532.9</v>
      </c>
      <c r="H9" s="10">
        <f t="shared" si="0"/>
        <v>2022000</v>
      </c>
      <c r="I9" s="10">
        <f t="shared" si="0"/>
        <v>1585532.9000000001</v>
      </c>
      <c r="J9" s="10">
        <f t="shared" si="0"/>
        <v>4529947.4</v>
      </c>
      <c r="K9" s="10">
        <f t="shared" si="0"/>
        <v>2178837.4</v>
      </c>
      <c r="L9" s="10">
        <f t="shared" si="0"/>
        <v>2781110</v>
      </c>
      <c r="M9" s="33">
        <f>SUM(J9-G9)</f>
        <v>1307414.5000000005</v>
      </c>
      <c r="N9" s="33">
        <f>SUM(K9-H9)</f>
        <v>156837.3999999999</v>
      </c>
      <c r="O9" s="33">
        <f>SUM(L9-I9)</f>
        <v>1195577.0999999999</v>
      </c>
      <c r="P9" s="10">
        <f aca="true" t="shared" si="1" ref="P9:U9">SUM(P11+P101+P118)</f>
        <v>2864147.7</v>
      </c>
      <c r="Q9" s="10">
        <f t="shared" si="1"/>
        <v>2286896.7</v>
      </c>
      <c r="R9" s="10">
        <f t="shared" si="1"/>
        <v>1017251</v>
      </c>
      <c r="S9" s="10">
        <f t="shared" si="1"/>
        <v>2841236.6999999997</v>
      </c>
      <c r="T9" s="10">
        <f t="shared" si="1"/>
        <v>2341236.6999999997</v>
      </c>
      <c r="U9" s="10">
        <f t="shared" si="1"/>
        <v>960000</v>
      </c>
      <c r="V9" s="37" t="s">
        <v>662</v>
      </c>
    </row>
    <row r="10" spans="1:22" ht="12.75" customHeight="1">
      <c r="A10" s="36"/>
      <c r="B10" s="72" t="s">
        <v>5</v>
      </c>
      <c r="C10" s="36"/>
      <c r="D10" s="36"/>
      <c r="E10" s="36"/>
      <c r="F10" s="36"/>
      <c r="G10" s="36"/>
      <c r="H10" s="36"/>
      <c r="I10" s="36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66"/>
    </row>
    <row r="11" spans="1:22" ht="24.75" customHeight="1">
      <c r="A11" s="36" t="s">
        <v>376</v>
      </c>
      <c r="B11" s="57" t="s">
        <v>377</v>
      </c>
      <c r="C11" s="36" t="s">
        <v>378</v>
      </c>
      <c r="D11" s="10">
        <f>SUM(D13+D19+D55+D60+D68+D78+D84)</f>
        <v>1478798.9</v>
      </c>
      <c r="E11" s="10">
        <f>SUM(E13+E19+E55+E60+E68+E78+E84)</f>
        <v>1759352.3</v>
      </c>
      <c r="F11" s="36"/>
      <c r="G11" s="41">
        <f>SUM(G13+G19+G55+G60+G68+G78+G84)</f>
        <v>1637000</v>
      </c>
      <c r="H11" s="41">
        <f>SUM(H13+H19+H55+H60+H68+H78+H84)</f>
        <v>2022000</v>
      </c>
      <c r="I11" s="36"/>
      <c r="J11" s="41">
        <f>SUM(J13+J19+J55+J60+J68+J78+J84)</f>
        <v>1748837.4</v>
      </c>
      <c r="K11" s="41">
        <f>SUM(K13+K19+K55+K60+K68+K78+K84)</f>
        <v>2178837.4</v>
      </c>
      <c r="L11" s="33"/>
      <c r="M11" s="33">
        <f>SUM(J11-G11)</f>
        <v>111837.3999999999</v>
      </c>
      <c r="N11" s="33">
        <f>SUM(K11-H11)</f>
        <v>156837.3999999999</v>
      </c>
      <c r="O11" s="33">
        <f>SUM(L11-I11)</f>
        <v>0</v>
      </c>
      <c r="P11" s="41">
        <f>SUM(P13+P19+P55+P60+P68+P78+P84)</f>
        <v>1846896.7</v>
      </c>
      <c r="Q11" s="41">
        <f>SUM(Q13+Q19+Q55+Q60+Q68+Q78+Q84)</f>
        <v>2286896.7</v>
      </c>
      <c r="R11" s="33"/>
      <c r="S11" s="41">
        <f>SUM(S13+S19+S55+S60+S68+S78+S84)</f>
        <v>1881236.6999999997</v>
      </c>
      <c r="T11" s="41">
        <f>SUM(T13+T19+T55+T60+T68+T78+T84)</f>
        <v>2341236.6999999997</v>
      </c>
      <c r="U11" s="33"/>
      <c r="V11" s="66"/>
    </row>
    <row r="12" spans="1:22" ht="12.75" customHeight="1">
      <c r="A12" s="36"/>
      <c r="B12" s="72" t="s">
        <v>5</v>
      </c>
      <c r="C12" s="36"/>
      <c r="D12" s="36"/>
      <c r="E12" s="36"/>
      <c r="F12" s="36"/>
      <c r="G12" s="36"/>
      <c r="H12" s="36"/>
      <c r="I12" s="36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66"/>
    </row>
    <row r="13" spans="1:22" ht="25.5" customHeight="1">
      <c r="A13" s="36" t="s">
        <v>379</v>
      </c>
      <c r="B13" s="57" t="s">
        <v>380</v>
      </c>
      <c r="C13" s="36" t="s">
        <v>378</v>
      </c>
      <c r="D13" s="36">
        <f>SUM(E13:F13)</f>
        <v>445154.9</v>
      </c>
      <c r="E13" s="36">
        <f>SUM(E15)</f>
        <v>445154.9</v>
      </c>
      <c r="F13" s="36">
        <f>SUM(F15)</f>
        <v>0</v>
      </c>
      <c r="G13" s="42">
        <f>SUM(H13:I13)</f>
        <v>333527.8</v>
      </c>
      <c r="H13" s="42">
        <f>SUM(H15)</f>
        <v>333527.8</v>
      </c>
      <c r="I13" s="36"/>
      <c r="J13" s="33">
        <f>SUM(K13:L13)</f>
        <v>359784</v>
      </c>
      <c r="K13" s="40">
        <f>SUM(K15)</f>
        <v>359784</v>
      </c>
      <c r="L13" s="33"/>
      <c r="M13" s="33">
        <f>SUM(J13-G13)</f>
        <v>26256.20000000001</v>
      </c>
      <c r="N13" s="33">
        <f>SUM(K13-H13)</f>
        <v>26256.20000000001</v>
      </c>
      <c r="O13" s="33">
        <f>SUM(L13-I13)</f>
        <v>0</v>
      </c>
      <c r="P13" s="33">
        <f>SUM(Q13:R13)</f>
        <v>396866.5</v>
      </c>
      <c r="Q13" s="42">
        <f>SUM(Q15)</f>
        <v>396866.5</v>
      </c>
      <c r="R13" s="33"/>
      <c r="S13" s="33">
        <f>SUM(T13:U13)</f>
        <v>400206.5</v>
      </c>
      <c r="T13" s="42">
        <f>SUM(T15)</f>
        <v>400206.5</v>
      </c>
      <c r="U13" s="33"/>
      <c r="V13" s="66"/>
    </row>
    <row r="14" spans="1:22" ht="12.75" customHeight="1">
      <c r="A14" s="36"/>
      <c r="B14" s="72" t="s">
        <v>5</v>
      </c>
      <c r="C14" s="36"/>
      <c r="D14" s="36"/>
      <c r="E14" s="36"/>
      <c r="F14" s="36"/>
      <c r="G14" s="36"/>
      <c r="H14" s="36"/>
      <c r="I14" s="36"/>
      <c r="J14" s="33"/>
      <c r="K14" s="25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66"/>
    </row>
    <row r="15" spans="1:22" ht="25.5" customHeight="1">
      <c r="A15" s="36" t="s">
        <v>381</v>
      </c>
      <c r="B15" s="57" t="s">
        <v>382</v>
      </c>
      <c r="C15" s="36" t="s">
        <v>378</v>
      </c>
      <c r="D15" s="36">
        <f>SUM(E15:F15)</f>
        <v>445154.9</v>
      </c>
      <c r="E15" s="36">
        <f>SUM(E17:E18)</f>
        <v>445154.9</v>
      </c>
      <c r="F15" s="36">
        <f>SUM(F17:F18)</f>
        <v>0</v>
      </c>
      <c r="G15" s="36">
        <f>SUM(H15:I15)</f>
        <v>333527.8</v>
      </c>
      <c r="H15" s="36">
        <f>SUM(H17:H18)</f>
        <v>333527.8</v>
      </c>
      <c r="I15" s="36"/>
      <c r="J15" s="26">
        <f>SUM(K15:L15)</f>
        <v>359784</v>
      </c>
      <c r="K15" s="40">
        <f>SUM(K17:K18)</f>
        <v>359784</v>
      </c>
      <c r="L15" s="33"/>
      <c r="M15" s="33">
        <f>SUM(J15-G15)</f>
        <v>26256.20000000001</v>
      </c>
      <c r="N15" s="33">
        <f>SUM(K15-H15)</f>
        <v>26256.20000000001</v>
      </c>
      <c r="O15" s="33">
        <f>SUM(L15-I15)</f>
        <v>0</v>
      </c>
      <c r="P15" s="26">
        <f>SUM(Q15:R15)</f>
        <v>396866.5</v>
      </c>
      <c r="Q15" s="42">
        <f>SUM(Q17:Q18)</f>
        <v>396866.5</v>
      </c>
      <c r="R15" s="33"/>
      <c r="S15" s="26">
        <f>SUM(T15:U15)</f>
        <v>400206.5</v>
      </c>
      <c r="T15" s="42">
        <f>SUM(T17:T18)</f>
        <v>400206.5</v>
      </c>
      <c r="U15" s="33"/>
      <c r="V15" s="66"/>
    </row>
    <row r="16" spans="1:22" ht="12.75" customHeight="1">
      <c r="A16" s="36"/>
      <c r="B16" s="72" t="s">
        <v>202</v>
      </c>
      <c r="C16" s="36"/>
      <c r="D16" s="36"/>
      <c r="E16" s="36"/>
      <c r="F16" s="36"/>
      <c r="G16" s="36"/>
      <c r="H16" s="36"/>
      <c r="I16" s="36"/>
      <c r="J16" s="33"/>
      <c r="K16" s="33"/>
      <c r="L16" s="33"/>
      <c r="M16" s="33">
        <f>SUM(J16-G16)</f>
        <v>0</v>
      </c>
      <c r="N16" s="33"/>
      <c r="O16" s="33"/>
      <c r="P16" s="33"/>
      <c r="Q16" s="33"/>
      <c r="R16" s="33"/>
      <c r="S16" s="33"/>
      <c r="T16" s="33"/>
      <c r="U16" s="33"/>
      <c r="V16" s="66"/>
    </row>
    <row r="17" spans="1:22" ht="14.25" customHeight="1">
      <c r="A17" s="36" t="s">
        <v>383</v>
      </c>
      <c r="B17" s="72" t="s">
        <v>384</v>
      </c>
      <c r="C17" s="36" t="s">
        <v>383</v>
      </c>
      <c r="D17" s="36">
        <f>SUM(E17:F17)</f>
        <v>415303.5</v>
      </c>
      <c r="E17" s="36">
        <v>415303.5</v>
      </c>
      <c r="F17" s="36"/>
      <c r="G17" s="36">
        <f>SUM(H17:I17)</f>
        <v>323527.8</v>
      </c>
      <c r="H17" s="36">
        <v>323527.8</v>
      </c>
      <c r="I17" s="36"/>
      <c r="J17" s="33">
        <f>SUM(K17:L17)</f>
        <v>337784</v>
      </c>
      <c r="K17" s="33">
        <v>337784</v>
      </c>
      <c r="L17" s="33"/>
      <c r="M17" s="33">
        <f>SUM(J17-G17)</f>
        <v>14256.200000000012</v>
      </c>
      <c r="N17" s="33">
        <f>SUM(K17-H17)</f>
        <v>14256.200000000012</v>
      </c>
      <c r="O17" s="33"/>
      <c r="P17" s="33">
        <f>SUM(Q17:R17)</f>
        <v>366866.5</v>
      </c>
      <c r="Q17" s="33">
        <v>366866.5</v>
      </c>
      <c r="R17" s="33"/>
      <c r="S17" s="33">
        <f>SUM(T17:U17)</f>
        <v>370206.5</v>
      </c>
      <c r="T17" s="33">
        <v>370206.5</v>
      </c>
      <c r="U17" s="33"/>
      <c r="V17" s="66"/>
    </row>
    <row r="18" spans="1:22" ht="26.25" customHeight="1">
      <c r="A18" s="36" t="s">
        <v>385</v>
      </c>
      <c r="B18" s="72" t="s">
        <v>386</v>
      </c>
      <c r="C18" s="36" t="s">
        <v>385</v>
      </c>
      <c r="D18" s="10">
        <f>SUM(E18:F18)</f>
        <v>29851.4</v>
      </c>
      <c r="E18" s="10">
        <v>29851.4</v>
      </c>
      <c r="F18" s="36"/>
      <c r="G18" s="10">
        <f>SUM(H18:I18)</f>
        <v>10000</v>
      </c>
      <c r="H18" s="10">
        <v>10000</v>
      </c>
      <c r="I18" s="36"/>
      <c r="J18" s="33">
        <f>SUM(K18:L18)</f>
        <v>22000</v>
      </c>
      <c r="K18" s="33">
        <v>22000</v>
      </c>
      <c r="L18" s="33"/>
      <c r="M18" s="33">
        <f>SUM(J18-G18)</f>
        <v>12000</v>
      </c>
      <c r="N18" s="33">
        <f>SUM(K18-H18)</f>
        <v>12000</v>
      </c>
      <c r="O18" s="33"/>
      <c r="P18" s="33">
        <f>SUM(Q18:R18)</f>
        <v>30000</v>
      </c>
      <c r="Q18" s="33">
        <v>30000</v>
      </c>
      <c r="R18" s="33"/>
      <c r="S18" s="33">
        <f>SUM(T18:U18)</f>
        <v>30000</v>
      </c>
      <c r="T18" s="33">
        <v>30000</v>
      </c>
      <c r="U18" s="33"/>
      <c r="V18" s="66"/>
    </row>
    <row r="19" spans="1:22" ht="29.25" customHeight="1">
      <c r="A19" s="36" t="s">
        <v>387</v>
      </c>
      <c r="B19" s="57" t="s">
        <v>388</v>
      </c>
      <c r="C19" s="36" t="s">
        <v>378</v>
      </c>
      <c r="D19" s="36">
        <f>SUM(E19:F19)</f>
        <v>282604.6</v>
      </c>
      <c r="E19" s="10">
        <f>SUM(E21+E28+E33+E42+E45+E49)</f>
        <v>282604.6</v>
      </c>
      <c r="F19" s="36"/>
      <c r="G19" s="41">
        <f>SUM(H19:I19)</f>
        <v>240898.9</v>
      </c>
      <c r="H19" s="41">
        <f>SUM(H21+H28+H33+H42+H45+H49)</f>
        <v>240898.9</v>
      </c>
      <c r="I19" s="36"/>
      <c r="J19" s="41">
        <f>SUM(K19:L19)</f>
        <v>286067.1</v>
      </c>
      <c r="K19" s="41">
        <f>SUM(K21+K28+K33+K42+K45+K49)</f>
        <v>286067.1</v>
      </c>
      <c r="L19" s="33"/>
      <c r="M19" s="33">
        <f>SUM(J19-G19)</f>
        <v>45168.19999999998</v>
      </c>
      <c r="N19" s="33">
        <f>SUM(K19-H19)</f>
        <v>45168.19999999998</v>
      </c>
      <c r="O19" s="33">
        <f>SUM(L19-I19)</f>
        <v>0</v>
      </c>
      <c r="P19" s="41">
        <f>SUM(Q19:R19)</f>
        <v>308043.9</v>
      </c>
      <c r="Q19" s="41">
        <f>SUM(Q21+Q28+Q33+Q42+Q45+Q49)</f>
        <v>308043.9</v>
      </c>
      <c r="R19" s="33"/>
      <c r="S19" s="41">
        <f>SUM(T19:U19)</f>
        <v>313043.9</v>
      </c>
      <c r="T19" s="41">
        <f>SUM(T21+T28+T33+T42+T45+T49)</f>
        <v>313043.9</v>
      </c>
      <c r="U19" s="33"/>
      <c r="V19" s="66"/>
    </row>
    <row r="20" spans="1:22" ht="12.75" customHeight="1">
      <c r="A20" s="36"/>
      <c r="B20" s="72" t="s">
        <v>5</v>
      </c>
      <c r="C20" s="36"/>
      <c r="D20" s="36"/>
      <c r="E20" s="36"/>
      <c r="F20" s="36"/>
      <c r="G20" s="36"/>
      <c r="H20" s="36"/>
      <c r="I20" s="36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66"/>
    </row>
    <row r="21" spans="1:22" ht="25.5" customHeight="1">
      <c r="A21" s="36" t="s">
        <v>389</v>
      </c>
      <c r="B21" s="57" t="s">
        <v>390</v>
      </c>
      <c r="C21" s="36" t="s">
        <v>378</v>
      </c>
      <c r="D21" s="10">
        <f>SUM(E21:F21)</f>
        <v>71894.69999999998</v>
      </c>
      <c r="E21" s="10">
        <f>SUM(E22:E27)</f>
        <v>71894.69999999998</v>
      </c>
      <c r="F21" s="36"/>
      <c r="G21" s="41">
        <f>SUM(H21:I21)</f>
        <v>25431.6</v>
      </c>
      <c r="H21" s="41">
        <f>SUM(H22:H27)</f>
        <v>25431.6</v>
      </c>
      <c r="I21" s="36"/>
      <c r="J21" s="41">
        <f>SUM(K21:L21)</f>
        <v>34531.6</v>
      </c>
      <c r="K21" s="41">
        <f>SUM(K22:K27)</f>
        <v>34531.6</v>
      </c>
      <c r="L21" s="33"/>
      <c r="M21" s="33">
        <f>SUM(J21-G21)</f>
        <v>9100</v>
      </c>
      <c r="N21" s="33">
        <f>SUM(K21-H21)</f>
        <v>9100</v>
      </c>
      <c r="O21" s="33">
        <f>SUM(L21-I21)</f>
        <v>0</v>
      </c>
      <c r="P21" s="41">
        <f aca="true" t="shared" si="2" ref="P21:P26">SUM(Q21:R21)</f>
        <v>35631.6</v>
      </c>
      <c r="Q21" s="41">
        <f>SUM(Q22:Q27)</f>
        <v>35631.6</v>
      </c>
      <c r="R21" s="33"/>
      <c r="S21" s="41">
        <f aca="true" t="shared" si="3" ref="S21:S28">SUM(T21:U21)</f>
        <v>35631.6</v>
      </c>
      <c r="T21" s="41">
        <f>SUM(T22:T27)</f>
        <v>35631.6</v>
      </c>
      <c r="U21" s="33"/>
      <c r="V21" s="66"/>
    </row>
    <row r="22" spans="1:22" ht="12.75" customHeight="1">
      <c r="A22" s="36">
        <v>4211</v>
      </c>
      <c r="B22" s="72" t="s">
        <v>611</v>
      </c>
      <c r="C22" s="36">
        <v>4211</v>
      </c>
      <c r="D22" s="36">
        <f>SUM(E22:F22)</f>
        <v>434.6</v>
      </c>
      <c r="E22" s="36">
        <v>434.6</v>
      </c>
      <c r="F22" s="36"/>
      <c r="G22" s="10">
        <f aca="true" t="shared" si="4" ref="G22:G27">SUM(H22:I22)</f>
        <v>131.6</v>
      </c>
      <c r="H22" s="10">
        <v>131.6</v>
      </c>
      <c r="I22" s="36"/>
      <c r="J22" s="10">
        <f aca="true" t="shared" si="5" ref="J22:J64">SUM(K22:L22)</f>
        <v>131.6</v>
      </c>
      <c r="K22" s="33">
        <v>131.6</v>
      </c>
      <c r="L22" s="26"/>
      <c r="M22" s="33">
        <f aca="true" t="shared" si="6" ref="M22:M27">SUM(J22-G22)</f>
        <v>0</v>
      </c>
      <c r="N22" s="33">
        <f aca="true" t="shared" si="7" ref="N22:N27">SUM(K22-H22)</f>
        <v>0</v>
      </c>
      <c r="O22" s="26"/>
      <c r="P22" s="33">
        <f t="shared" si="2"/>
        <v>131.6</v>
      </c>
      <c r="Q22" s="33">
        <v>131.6</v>
      </c>
      <c r="R22" s="26"/>
      <c r="S22" s="26">
        <f t="shared" si="3"/>
        <v>131.6</v>
      </c>
      <c r="T22" s="26">
        <v>131.6</v>
      </c>
      <c r="U22" s="26"/>
      <c r="V22" s="66"/>
    </row>
    <row r="23" spans="1:22" ht="12.75" customHeight="1">
      <c r="A23" s="36" t="s">
        <v>391</v>
      </c>
      <c r="B23" s="72" t="s">
        <v>392</v>
      </c>
      <c r="C23" s="36" t="s">
        <v>391</v>
      </c>
      <c r="D23" s="36">
        <f aca="true" t="shared" si="8" ref="D23:D28">SUM(E23:F23)</f>
        <v>41017.9</v>
      </c>
      <c r="E23" s="36">
        <v>41017.9</v>
      </c>
      <c r="F23" s="36"/>
      <c r="G23" s="10">
        <f t="shared" si="4"/>
        <v>23000</v>
      </c>
      <c r="H23" s="10">
        <v>23000</v>
      </c>
      <c r="I23" s="36"/>
      <c r="J23" s="10">
        <f t="shared" si="5"/>
        <v>30000</v>
      </c>
      <c r="K23" s="33">
        <v>30000</v>
      </c>
      <c r="L23" s="33"/>
      <c r="M23" s="33">
        <f t="shared" si="6"/>
        <v>7000</v>
      </c>
      <c r="N23" s="33">
        <f t="shared" si="7"/>
        <v>7000</v>
      </c>
      <c r="O23" s="33"/>
      <c r="P23" s="33">
        <f t="shared" si="2"/>
        <v>30000</v>
      </c>
      <c r="Q23" s="33">
        <v>30000</v>
      </c>
      <c r="R23" s="33"/>
      <c r="S23" s="26">
        <f t="shared" si="3"/>
        <v>30000</v>
      </c>
      <c r="T23" s="33">
        <v>30000</v>
      </c>
      <c r="U23" s="33"/>
      <c r="V23" s="66"/>
    </row>
    <row r="24" spans="1:22" ht="12.75" customHeight="1">
      <c r="A24" s="36" t="s">
        <v>393</v>
      </c>
      <c r="B24" s="72" t="s">
        <v>394</v>
      </c>
      <c r="C24" s="36" t="s">
        <v>393</v>
      </c>
      <c r="D24" s="10">
        <f t="shared" si="8"/>
        <v>25401.4</v>
      </c>
      <c r="E24" s="10">
        <v>25401.4</v>
      </c>
      <c r="F24" s="36"/>
      <c r="G24" s="10">
        <f t="shared" si="4"/>
        <v>600</v>
      </c>
      <c r="H24" s="10">
        <v>600</v>
      </c>
      <c r="I24" s="36"/>
      <c r="J24" s="10">
        <f t="shared" si="5"/>
        <v>1500</v>
      </c>
      <c r="K24" s="33">
        <v>1500</v>
      </c>
      <c r="L24" s="33"/>
      <c r="M24" s="33">
        <f t="shared" si="6"/>
        <v>900</v>
      </c>
      <c r="N24" s="33">
        <f t="shared" si="7"/>
        <v>900</v>
      </c>
      <c r="O24" s="33"/>
      <c r="P24" s="33">
        <f t="shared" si="2"/>
        <v>2000</v>
      </c>
      <c r="Q24" s="33">
        <v>2000</v>
      </c>
      <c r="R24" s="33"/>
      <c r="S24" s="26">
        <f t="shared" si="3"/>
        <v>2000</v>
      </c>
      <c r="T24" s="33">
        <v>2000</v>
      </c>
      <c r="U24" s="33"/>
      <c r="V24" s="66"/>
    </row>
    <row r="25" spans="1:22" ht="12.75" customHeight="1">
      <c r="A25" s="36" t="s">
        <v>395</v>
      </c>
      <c r="B25" s="72" t="s">
        <v>396</v>
      </c>
      <c r="C25" s="36" t="s">
        <v>395</v>
      </c>
      <c r="D25" s="10">
        <f t="shared" si="8"/>
        <v>1900.4</v>
      </c>
      <c r="E25" s="10">
        <v>1900.4</v>
      </c>
      <c r="F25" s="36"/>
      <c r="G25" s="10">
        <f t="shared" si="4"/>
        <v>1600</v>
      </c>
      <c r="H25" s="10">
        <v>1600</v>
      </c>
      <c r="I25" s="36"/>
      <c r="J25" s="10">
        <f t="shared" si="5"/>
        <v>2500</v>
      </c>
      <c r="K25" s="33">
        <v>2500</v>
      </c>
      <c r="L25" s="33"/>
      <c r="M25" s="33">
        <f t="shared" si="6"/>
        <v>900</v>
      </c>
      <c r="N25" s="33">
        <f t="shared" si="7"/>
        <v>900</v>
      </c>
      <c r="O25" s="33"/>
      <c r="P25" s="33">
        <f t="shared" si="2"/>
        <v>3000</v>
      </c>
      <c r="Q25" s="33">
        <v>3000</v>
      </c>
      <c r="R25" s="33"/>
      <c r="S25" s="26">
        <f t="shared" si="3"/>
        <v>3000</v>
      </c>
      <c r="T25" s="33">
        <v>3000</v>
      </c>
      <c r="U25" s="33"/>
      <c r="V25" s="66"/>
    </row>
    <row r="26" spans="1:22" ht="12.75" customHeight="1">
      <c r="A26" s="36" t="s">
        <v>397</v>
      </c>
      <c r="B26" s="72" t="s">
        <v>398</v>
      </c>
      <c r="C26" s="36" t="s">
        <v>397</v>
      </c>
      <c r="D26" s="10">
        <f t="shared" si="8"/>
        <v>472</v>
      </c>
      <c r="E26" s="10">
        <v>472</v>
      </c>
      <c r="F26" s="36"/>
      <c r="G26" s="10">
        <f t="shared" si="4"/>
        <v>100</v>
      </c>
      <c r="H26" s="10">
        <v>100</v>
      </c>
      <c r="I26" s="36"/>
      <c r="J26" s="10">
        <f t="shared" si="5"/>
        <v>400</v>
      </c>
      <c r="K26" s="33">
        <v>400</v>
      </c>
      <c r="L26" s="26"/>
      <c r="M26" s="33">
        <f t="shared" si="6"/>
        <v>300</v>
      </c>
      <c r="N26" s="33">
        <f t="shared" si="7"/>
        <v>300</v>
      </c>
      <c r="O26" s="26"/>
      <c r="P26" s="33">
        <f t="shared" si="2"/>
        <v>500</v>
      </c>
      <c r="Q26" s="33">
        <v>500</v>
      </c>
      <c r="R26" s="26"/>
      <c r="S26" s="26">
        <f t="shared" si="3"/>
        <v>500</v>
      </c>
      <c r="T26" s="26">
        <v>500</v>
      </c>
      <c r="U26" s="26"/>
      <c r="V26" s="66"/>
    </row>
    <row r="27" spans="1:22" ht="12.75" customHeight="1">
      <c r="A27" s="36" t="s">
        <v>399</v>
      </c>
      <c r="B27" s="72" t="s">
        <v>400</v>
      </c>
      <c r="C27" s="36" t="s">
        <v>399</v>
      </c>
      <c r="D27" s="36">
        <f t="shared" si="8"/>
        <v>2668.4</v>
      </c>
      <c r="E27" s="36">
        <v>2668.4</v>
      </c>
      <c r="F27" s="36"/>
      <c r="G27" s="10">
        <f t="shared" si="4"/>
        <v>0</v>
      </c>
      <c r="H27" s="36">
        <v>0</v>
      </c>
      <c r="I27" s="36"/>
      <c r="J27" s="10">
        <f t="shared" si="5"/>
        <v>0</v>
      </c>
      <c r="K27" s="33"/>
      <c r="L27" s="33"/>
      <c r="M27" s="33">
        <f t="shared" si="6"/>
        <v>0</v>
      </c>
      <c r="N27" s="33">
        <f t="shared" si="7"/>
        <v>0</v>
      </c>
      <c r="O27" s="33"/>
      <c r="P27" s="33"/>
      <c r="Q27" s="33"/>
      <c r="R27" s="33"/>
      <c r="S27" s="26">
        <f t="shared" si="3"/>
        <v>0</v>
      </c>
      <c r="T27" s="33"/>
      <c r="U27" s="33"/>
      <c r="V27" s="66"/>
    </row>
    <row r="28" spans="1:22" ht="25.5" customHeight="1">
      <c r="A28" s="36" t="s">
        <v>401</v>
      </c>
      <c r="B28" s="57" t="s">
        <v>402</v>
      </c>
      <c r="C28" s="36" t="s">
        <v>378</v>
      </c>
      <c r="D28" s="10">
        <f t="shared" si="8"/>
        <v>2392.4</v>
      </c>
      <c r="E28" s="10">
        <f>SUM(E30:E32)</f>
        <v>2392.4</v>
      </c>
      <c r="F28" s="36"/>
      <c r="G28" s="10">
        <f>SUM(H28:I28)</f>
        <v>7000</v>
      </c>
      <c r="H28" s="10">
        <f>SUM(H30:H31)</f>
        <v>7000</v>
      </c>
      <c r="I28" s="36"/>
      <c r="J28" s="41">
        <f>SUM(K28:L28)</f>
        <v>7000</v>
      </c>
      <c r="K28" s="41">
        <f>SUM(K30:K31)</f>
        <v>7000</v>
      </c>
      <c r="L28" s="33"/>
      <c r="M28" s="33">
        <f>SUM(J28-G28)</f>
        <v>0</v>
      </c>
      <c r="N28" s="33">
        <f>SUM(K28-H28)</f>
        <v>0</v>
      </c>
      <c r="O28" s="33">
        <f>SUM(L28-I28)</f>
        <v>0</v>
      </c>
      <c r="P28" s="41">
        <f>SUM(Q28:R28)</f>
        <v>11000</v>
      </c>
      <c r="Q28" s="41">
        <f>SUM(Q30:Q31)</f>
        <v>11000</v>
      </c>
      <c r="R28" s="33"/>
      <c r="S28" s="41">
        <f t="shared" si="3"/>
        <v>11000</v>
      </c>
      <c r="T28" s="41">
        <f>SUM(T30:T31)</f>
        <v>11000</v>
      </c>
      <c r="U28" s="33"/>
      <c r="V28" s="66"/>
    </row>
    <row r="29" spans="1:22" ht="12.75" customHeight="1">
      <c r="A29" s="36"/>
      <c r="B29" s="72" t="s">
        <v>202</v>
      </c>
      <c r="C29" s="36"/>
      <c r="D29" s="36"/>
      <c r="E29" s="36"/>
      <c r="F29" s="36"/>
      <c r="G29" s="36"/>
      <c r="H29" s="36"/>
      <c r="I29" s="36"/>
      <c r="J29" s="10">
        <f t="shared" si="5"/>
        <v>0</v>
      </c>
      <c r="K29" s="33"/>
      <c r="L29" s="33"/>
      <c r="M29" s="33"/>
      <c r="N29" s="33">
        <f>SUM(K29-H29)</f>
        <v>0</v>
      </c>
      <c r="O29" s="33"/>
      <c r="P29" s="33"/>
      <c r="Q29" s="33"/>
      <c r="R29" s="33"/>
      <c r="S29" s="33"/>
      <c r="T29" s="33"/>
      <c r="U29" s="33"/>
      <c r="V29" s="66"/>
    </row>
    <row r="30" spans="1:22" ht="12.75" customHeight="1">
      <c r="A30" s="36" t="s">
        <v>403</v>
      </c>
      <c r="B30" s="72" t="s">
        <v>404</v>
      </c>
      <c r="C30" s="36" t="s">
        <v>403</v>
      </c>
      <c r="D30" s="10">
        <f>SUM(E30:F30)</f>
        <v>369.4</v>
      </c>
      <c r="E30" s="10">
        <v>369.4</v>
      </c>
      <c r="F30" s="36"/>
      <c r="G30" s="10">
        <f>SUM(H30:I30)</f>
        <v>2000</v>
      </c>
      <c r="H30" s="10">
        <v>2000</v>
      </c>
      <c r="I30" s="36"/>
      <c r="J30" s="10">
        <f t="shared" si="5"/>
        <v>2000</v>
      </c>
      <c r="K30" s="33">
        <v>2000</v>
      </c>
      <c r="L30" s="26"/>
      <c r="M30" s="26"/>
      <c r="N30" s="33">
        <f>SUM(K30-H30)</f>
        <v>0</v>
      </c>
      <c r="O30" s="26"/>
      <c r="P30" s="33">
        <f>SUM(Q30:R30)</f>
        <v>3000</v>
      </c>
      <c r="Q30" s="33">
        <v>3000</v>
      </c>
      <c r="R30" s="26"/>
      <c r="S30" s="26">
        <f>SUM(T30:U30)</f>
        <v>3000</v>
      </c>
      <c r="T30" s="26">
        <v>3000</v>
      </c>
      <c r="U30" s="26"/>
      <c r="V30" s="66"/>
    </row>
    <row r="31" spans="1:22" ht="12.75" customHeight="1">
      <c r="A31" s="36">
        <v>4222</v>
      </c>
      <c r="B31" s="72" t="s">
        <v>406</v>
      </c>
      <c r="C31" s="36" t="s">
        <v>405</v>
      </c>
      <c r="D31" s="10"/>
      <c r="E31" s="10"/>
      <c r="F31" s="36"/>
      <c r="G31" s="10">
        <f>SUM(H31:I31)</f>
        <v>5000</v>
      </c>
      <c r="H31" s="10">
        <v>5000</v>
      </c>
      <c r="I31" s="36"/>
      <c r="J31" s="10">
        <f t="shared" si="5"/>
        <v>5000</v>
      </c>
      <c r="K31" s="33">
        <v>5000</v>
      </c>
      <c r="L31" s="26"/>
      <c r="M31" s="26"/>
      <c r="N31" s="33">
        <f>SUM(K31-H31)</f>
        <v>0</v>
      </c>
      <c r="O31" s="26"/>
      <c r="P31" s="33">
        <f>SUM(Q31:R31)</f>
        <v>8000</v>
      </c>
      <c r="Q31" s="33">
        <v>8000</v>
      </c>
      <c r="R31" s="26"/>
      <c r="S31" s="26">
        <f>SUM(T31:U31)</f>
        <v>8000</v>
      </c>
      <c r="T31" s="26">
        <v>8000</v>
      </c>
      <c r="U31" s="26"/>
      <c r="V31" s="66"/>
    </row>
    <row r="32" spans="1:22" ht="18.75" customHeight="1">
      <c r="A32" s="36">
        <v>4223</v>
      </c>
      <c r="B32" s="72" t="s">
        <v>627</v>
      </c>
      <c r="C32" s="36">
        <v>4223</v>
      </c>
      <c r="D32" s="10">
        <f>SUM(E32:F32)</f>
        <v>2023</v>
      </c>
      <c r="E32" s="25">
        <v>2023</v>
      </c>
      <c r="F32" s="36"/>
      <c r="G32" s="36"/>
      <c r="H32" s="36"/>
      <c r="I32" s="36"/>
      <c r="J32" s="10">
        <f t="shared" si="5"/>
        <v>0</v>
      </c>
      <c r="K32" s="33"/>
      <c r="L32" s="33"/>
      <c r="M32" s="33"/>
      <c r="N32" s="33">
        <f>SUM(K32-H32)</f>
        <v>0</v>
      </c>
      <c r="O32" s="33"/>
      <c r="P32" s="33"/>
      <c r="Q32" s="33"/>
      <c r="R32" s="33"/>
      <c r="S32" s="33"/>
      <c r="T32" s="33"/>
      <c r="U32" s="33"/>
      <c r="V32" s="66"/>
    </row>
    <row r="33" spans="1:22" ht="25.5" customHeight="1">
      <c r="A33" s="36" t="s">
        <v>407</v>
      </c>
      <c r="B33" s="57" t="s">
        <v>408</v>
      </c>
      <c r="C33" s="36" t="s">
        <v>378</v>
      </c>
      <c r="D33" s="10">
        <f>SUM(E33:F33)</f>
        <v>74224.29999999999</v>
      </c>
      <c r="E33" s="10">
        <f>SUM(E35:E41)</f>
        <v>74224.29999999999</v>
      </c>
      <c r="F33" s="36"/>
      <c r="G33" s="36">
        <f>SUM(H33:I33)</f>
        <v>49352.3</v>
      </c>
      <c r="H33" s="36">
        <f>SUM(H35:H41)</f>
        <v>49352.3</v>
      </c>
      <c r="I33" s="36"/>
      <c r="J33" s="41">
        <f t="shared" si="5"/>
        <v>48952.3</v>
      </c>
      <c r="K33" s="42">
        <f>SUM(K35:K41)</f>
        <v>48952.3</v>
      </c>
      <c r="L33" s="33"/>
      <c r="M33" s="33">
        <f>SUM(J33-G33)</f>
        <v>-400</v>
      </c>
      <c r="N33" s="33">
        <f>SUM(K33-H33)</f>
        <v>-400</v>
      </c>
      <c r="O33" s="33">
        <f>SUM(L33-I33)</f>
        <v>0</v>
      </c>
      <c r="P33" s="41">
        <f>SUM(Q33:R33)</f>
        <v>53662.3</v>
      </c>
      <c r="Q33" s="42">
        <f>SUM(Q35:Q41)</f>
        <v>53662.3</v>
      </c>
      <c r="R33" s="33"/>
      <c r="S33" s="41">
        <f>SUM(T33:U33)</f>
        <v>53662.3</v>
      </c>
      <c r="T33" s="42">
        <f>SUM(T35:T41)</f>
        <v>53662.3</v>
      </c>
      <c r="U33" s="33"/>
      <c r="V33" s="66"/>
    </row>
    <row r="34" spans="1:22" ht="12.75" customHeight="1">
      <c r="A34" s="36"/>
      <c r="B34" s="72" t="s">
        <v>202</v>
      </c>
      <c r="C34" s="36"/>
      <c r="D34" s="36"/>
      <c r="E34" s="36"/>
      <c r="F34" s="36"/>
      <c r="G34" s="36"/>
      <c r="H34" s="36"/>
      <c r="I34" s="36"/>
      <c r="J34" s="10">
        <f t="shared" si="5"/>
        <v>0</v>
      </c>
      <c r="K34" s="33"/>
      <c r="L34" s="33"/>
      <c r="M34" s="33">
        <f aca="true" t="shared" si="9" ref="M34:M41">SUM(J34-G34)</f>
        <v>0</v>
      </c>
      <c r="N34" s="33">
        <f aca="true" t="shared" si="10" ref="N34:N41">SUM(K34-H34)</f>
        <v>0</v>
      </c>
      <c r="O34" s="33"/>
      <c r="P34" s="33"/>
      <c r="Q34" s="33"/>
      <c r="R34" s="33"/>
      <c r="S34" s="33"/>
      <c r="T34" s="33"/>
      <c r="U34" s="33"/>
      <c r="V34" s="66"/>
    </row>
    <row r="35" spans="1:22" ht="12.75" customHeight="1">
      <c r="A35" s="36" t="s">
        <v>409</v>
      </c>
      <c r="B35" s="72" t="s">
        <v>410</v>
      </c>
      <c r="C35" s="36" t="s">
        <v>409</v>
      </c>
      <c r="D35" s="36"/>
      <c r="E35" s="36"/>
      <c r="F35" s="36"/>
      <c r="G35" s="36"/>
      <c r="H35" s="36"/>
      <c r="I35" s="36"/>
      <c r="J35" s="10">
        <f t="shared" si="5"/>
        <v>0</v>
      </c>
      <c r="K35" s="33"/>
      <c r="L35" s="33"/>
      <c r="M35" s="33">
        <f t="shared" si="9"/>
        <v>0</v>
      </c>
      <c r="N35" s="33">
        <f t="shared" si="10"/>
        <v>0</v>
      </c>
      <c r="O35" s="33"/>
      <c r="P35" s="33"/>
      <c r="Q35" s="33"/>
      <c r="R35" s="33"/>
      <c r="S35" s="33"/>
      <c r="T35" s="33"/>
      <c r="U35" s="33"/>
      <c r="V35" s="66"/>
    </row>
    <row r="36" spans="1:22" ht="12.75" customHeight="1">
      <c r="A36" s="36" t="s">
        <v>411</v>
      </c>
      <c r="B36" s="72" t="s">
        <v>412</v>
      </c>
      <c r="C36" s="36" t="s">
        <v>411</v>
      </c>
      <c r="D36" s="10">
        <f aca="true" t="shared" si="11" ref="D36:D42">SUM(E36:F36)</f>
        <v>2292.2</v>
      </c>
      <c r="E36" s="10">
        <v>2292.2</v>
      </c>
      <c r="F36" s="36"/>
      <c r="G36" s="36">
        <f aca="true" t="shared" si="12" ref="G36:G42">SUM(H36:I36)</f>
        <v>2162.3</v>
      </c>
      <c r="H36" s="36">
        <v>2162.3</v>
      </c>
      <c r="I36" s="36"/>
      <c r="J36" s="10">
        <f t="shared" si="5"/>
        <v>2162.3</v>
      </c>
      <c r="K36" s="33">
        <v>2162.3</v>
      </c>
      <c r="L36" s="26"/>
      <c r="M36" s="33">
        <f t="shared" si="9"/>
        <v>0</v>
      </c>
      <c r="N36" s="33">
        <f t="shared" si="10"/>
        <v>0</v>
      </c>
      <c r="O36" s="26"/>
      <c r="P36" s="33">
        <f aca="true" t="shared" si="13" ref="P36:P42">SUM(Q36:R36)</f>
        <v>2162.3</v>
      </c>
      <c r="Q36" s="33">
        <v>2162.3</v>
      </c>
      <c r="R36" s="26"/>
      <c r="S36" s="26">
        <f aca="true" t="shared" si="14" ref="S36:S42">SUM(T36:U36)</f>
        <v>2162.3</v>
      </c>
      <c r="T36" s="26">
        <v>2162.3</v>
      </c>
      <c r="U36" s="26"/>
      <c r="V36" s="66"/>
    </row>
    <row r="37" spans="1:22" ht="12.75" customHeight="1">
      <c r="A37" s="36" t="s">
        <v>413</v>
      </c>
      <c r="B37" s="72" t="s">
        <v>414</v>
      </c>
      <c r="C37" s="36" t="s">
        <v>413</v>
      </c>
      <c r="D37" s="10">
        <f t="shared" si="11"/>
        <v>35</v>
      </c>
      <c r="E37" s="25">
        <v>35</v>
      </c>
      <c r="F37" s="36"/>
      <c r="G37" s="36">
        <f t="shared" si="12"/>
        <v>400</v>
      </c>
      <c r="H37" s="10">
        <v>400</v>
      </c>
      <c r="I37" s="36"/>
      <c r="J37" s="10">
        <f t="shared" si="5"/>
        <v>600</v>
      </c>
      <c r="K37" s="33">
        <v>600</v>
      </c>
      <c r="L37" s="33"/>
      <c r="M37" s="33">
        <f t="shared" si="9"/>
        <v>200</v>
      </c>
      <c r="N37" s="33">
        <f t="shared" si="10"/>
        <v>200</v>
      </c>
      <c r="O37" s="33"/>
      <c r="P37" s="33">
        <f t="shared" si="13"/>
        <v>1000</v>
      </c>
      <c r="Q37" s="33">
        <v>1000</v>
      </c>
      <c r="R37" s="33"/>
      <c r="S37" s="26">
        <f t="shared" si="14"/>
        <v>1000</v>
      </c>
      <c r="T37" s="33">
        <v>1000</v>
      </c>
      <c r="U37" s="33"/>
      <c r="V37" s="66"/>
    </row>
    <row r="38" spans="1:22" ht="12.75" customHeight="1">
      <c r="A38" s="36" t="s">
        <v>415</v>
      </c>
      <c r="B38" s="72" t="s">
        <v>416</v>
      </c>
      <c r="C38" s="36" t="s">
        <v>415</v>
      </c>
      <c r="D38" s="10">
        <f t="shared" si="11"/>
        <v>5983.1</v>
      </c>
      <c r="E38" s="10">
        <v>5983.1</v>
      </c>
      <c r="F38" s="36"/>
      <c r="G38" s="36">
        <f t="shared" si="12"/>
        <v>8790</v>
      </c>
      <c r="H38" s="10">
        <v>8790</v>
      </c>
      <c r="I38" s="36"/>
      <c r="J38" s="10">
        <f t="shared" si="5"/>
        <v>8790</v>
      </c>
      <c r="K38" s="33">
        <v>8790</v>
      </c>
      <c r="L38" s="33"/>
      <c r="M38" s="33">
        <f t="shared" si="9"/>
        <v>0</v>
      </c>
      <c r="N38" s="33">
        <f t="shared" si="10"/>
        <v>0</v>
      </c>
      <c r="O38" s="33"/>
      <c r="P38" s="33">
        <f t="shared" si="13"/>
        <v>10000</v>
      </c>
      <c r="Q38" s="33">
        <v>10000</v>
      </c>
      <c r="R38" s="33"/>
      <c r="S38" s="26">
        <f t="shared" si="14"/>
        <v>10000</v>
      </c>
      <c r="T38" s="33">
        <v>10000</v>
      </c>
      <c r="U38" s="33"/>
      <c r="V38" s="66"/>
    </row>
    <row r="39" spans="1:22" ht="12.75" customHeight="1">
      <c r="A39" s="36" t="s">
        <v>417</v>
      </c>
      <c r="B39" s="72" t="s">
        <v>418</v>
      </c>
      <c r="C39" s="36" t="s">
        <v>417</v>
      </c>
      <c r="D39" s="10">
        <f t="shared" si="11"/>
        <v>500</v>
      </c>
      <c r="E39" s="10">
        <v>500</v>
      </c>
      <c r="F39" s="36"/>
      <c r="G39" s="36">
        <f t="shared" si="12"/>
        <v>0</v>
      </c>
      <c r="H39" s="36" t="s">
        <v>635</v>
      </c>
      <c r="I39" s="36"/>
      <c r="J39" s="10">
        <f t="shared" si="5"/>
        <v>0</v>
      </c>
      <c r="K39" s="33">
        <v>0</v>
      </c>
      <c r="L39" s="26"/>
      <c r="M39" s="33">
        <f t="shared" si="9"/>
        <v>0</v>
      </c>
      <c r="N39" s="33">
        <v>0</v>
      </c>
      <c r="O39" s="26"/>
      <c r="P39" s="33">
        <f t="shared" si="13"/>
        <v>0</v>
      </c>
      <c r="Q39" s="33">
        <v>0</v>
      </c>
      <c r="R39" s="26"/>
      <c r="S39" s="26">
        <f t="shared" si="14"/>
        <v>0</v>
      </c>
      <c r="T39" s="26"/>
      <c r="U39" s="26"/>
      <c r="V39" s="66"/>
    </row>
    <row r="40" spans="1:22" ht="12.75" customHeight="1">
      <c r="A40" s="36" t="s">
        <v>419</v>
      </c>
      <c r="B40" s="72" t="s">
        <v>420</v>
      </c>
      <c r="C40" s="36" t="s">
        <v>419</v>
      </c>
      <c r="D40" s="10">
        <f t="shared" si="11"/>
        <v>3025.8</v>
      </c>
      <c r="E40" s="10">
        <v>3025.8</v>
      </c>
      <c r="F40" s="36"/>
      <c r="G40" s="10">
        <f t="shared" si="12"/>
        <v>5500</v>
      </c>
      <c r="H40" s="10">
        <v>5500</v>
      </c>
      <c r="I40" s="36"/>
      <c r="J40" s="10">
        <f t="shared" si="5"/>
        <v>5500</v>
      </c>
      <c r="K40" s="33">
        <v>5500</v>
      </c>
      <c r="L40" s="33"/>
      <c r="M40" s="33">
        <f t="shared" si="9"/>
        <v>0</v>
      </c>
      <c r="N40" s="33">
        <f t="shared" si="10"/>
        <v>0</v>
      </c>
      <c r="O40" s="33"/>
      <c r="P40" s="33">
        <f t="shared" si="13"/>
        <v>5500</v>
      </c>
      <c r="Q40" s="33">
        <v>5500</v>
      </c>
      <c r="R40" s="33"/>
      <c r="S40" s="26">
        <f t="shared" si="14"/>
        <v>5500</v>
      </c>
      <c r="T40" s="33">
        <v>5500</v>
      </c>
      <c r="U40" s="33"/>
      <c r="V40" s="66"/>
    </row>
    <row r="41" spans="1:22" ht="12.75" customHeight="1">
      <c r="A41" s="36" t="s">
        <v>421</v>
      </c>
      <c r="B41" s="72" t="s">
        <v>422</v>
      </c>
      <c r="C41" s="36" t="s">
        <v>423</v>
      </c>
      <c r="D41" s="10">
        <f t="shared" si="11"/>
        <v>62388.2</v>
      </c>
      <c r="E41" s="10">
        <v>62388.2</v>
      </c>
      <c r="F41" s="36"/>
      <c r="G41" s="36">
        <f t="shared" si="12"/>
        <v>32500</v>
      </c>
      <c r="H41" s="25">
        <v>32500</v>
      </c>
      <c r="I41" s="36"/>
      <c r="J41" s="10">
        <f t="shared" si="5"/>
        <v>31900</v>
      </c>
      <c r="K41" s="33">
        <v>31900</v>
      </c>
      <c r="L41" s="33"/>
      <c r="M41" s="33">
        <f t="shared" si="9"/>
        <v>-600</v>
      </c>
      <c r="N41" s="33">
        <f t="shared" si="10"/>
        <v>-600</v>
      </c>
      <c r="O41" s="33"/>
      <c r="P41" s="33">
        <f t="shared" si="13"/>
        <v>35000</v>
      </c>
      <c r="Q41" s="33">
        <v>35000</v>
      </c>
      <c r="R41" s="33"/>
      <c r="S41" s="26">
        <f t="shared" si="14"/>
        <v>35000</v>
      </c>
      <c r="T41" s="33">
        <v>35000</v>
      </c>
      <c r="U41" s="33"/>
      <c r="V41" s="66"/>
    </row>
    <row r="42" spans="1:22" ht="25.5" customHeight="1">
      <c r="A42" s="36" t="s">
        <v>424</v>
      </c>
      <c r="B42" s="57" t="s">
        <v>425</v>
      </c>
      <c r="C42" s="36" t="s">
        <v>378</v>
      </c>
      <c r="D42" s="36">
        <f t="shared" si="11"/>
        <v>14456.3</v>
      </c>
      <c r="E42" s="10">
        <f>SUM(E44)</f>
        <v>14456.3</v>
      </c>
      <c r="F42" s="36"/>
      <c r="G42" s="10">
        <f t="shared" si="12"/>
        <v>20850</v>
      </c>
      <c r="H42" s="10">
        <f>SUM(H44)</f>
        <v>20850</v>
      </c>
      <c r="I42" s="36"/>
      <c r="J42" s="41">
        <f t="shared" si="5"/>
        <v>20950</v>
      </c>
      <c r="K42" s="41">
        <f>SUM(K44)</f>
        <v>20950</v>
      </c>
      <c r="L42" s="33"/>
      <c r="M42" s="33">
        <f>SUM(J42-G42)</f>
        <v>100</v>
      </c>
      <c r="N42" s="33">
        <f>SUM(K42-H42)</f>
        <v>100</v>
      </c>
      <c r="O42" s="33">
        <f>SUM(L42-I42)</f>
        <v>0</v>
      </c>
      <c r="P42" s="41">
        <f t="shared" si="13"/>
        <v>20950</v>
      </c>
      <c r="Q42" s="41">
        <f>SUM(Q44)</f>
        <v>20950</v>
      </c>
      <c r="R42" s="33"/>
      <c r="S42" s="41">
        <f t="shared" si="14"/>
        <v>20950</v>
      </c>
      <c r="T42" s="41">
        <f>SUM(T44)</f>
        <v>20950</v>
      </c>
      <c r="U42" s="33"/>
      <c r="V42" s="66"/>
    </row>
    <row r="43" spans="1:22" ht="12.75" customHeight="1">
      <c r="A43" s="36"/>
      <c r="B43" s="72" t="s">
        <v>202</v>
      </c>
      <c r="C43" s="36"/>
      <c r="D43" s="36"/>
      <c r="E43" s="36"/>
      <c r="F43" s="36"/>
      <c r="G43" s="36"/>
      <c r="H43" s="36"/>
      <c r="I43" s="36"/>
      <c r="J43" s="10">
        <f t="shared" si="5"/>
        <v>0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66"/>
    </row>
    <row r="44" spans="1:22" ht="12.75" customHeight="1">
      <c r="A44" s="36" t="s">
        <v>426</v>
      </c>
      <c r="B44" s="72" t="s">
        <v>427</v>
      </c>
      <c r="C44" s="36" t="s">
        <v>426</v>
      </c>
      <c r="D44" s="36">
        <f>SUM(E44:F44)</f>
        <v>14456.3</v>
      </c>
      <c r="E44" s="10">
        <v>14456.3</v>
      </c>
      <c r="F44" s="36"/>
      <c r="G44" s="10">
        <f>SUM(H44:I44)</f>
        <v>20850</v>
      </c>
      <c r="H44" s="10">
        <v>20850</v>
      </c>
      <c r="I44" s="36"/>
      <c r="J44" s="10">
        <f t="shared" si="5"/>
        <v>20950</v>
      </c>
      <c r="K44" s="33">
        <v>20950</v>
      </c>
      <c r="L44" s="33"/>
      <c r="M44" s="33"/>
      <c r="N44" s="33"/>
      <c r="O44" s="33"/>
      <c r="P44" s="33">
        <f>SUM(Q44:R44)</f>
        <v>20950</v>
      </c>
      <c r="Q44" s="33">
        <v>20950</v>
      </c>
      <c r="R44" s="33"/>
      <c r="S44" s="33">
        <f>SUM(T44:U44)</f>
        <v>20950</v>
      </c>
      <c r="T44" s="33">
        <v>20950</v>
      </c>
      <c r="U44" s="33"/>
      <c r="V44" s="66"/>
    </row>
    <row r="45" spans="1:22" ht="25.5" customHeight="1">
      <c r="A45" s="36" t="s">
        <v>428</v>
      </c>
      <c r="B45" s="57" t="s">
        <v>429</v>
      </c>
      <c r="C45" s="36" t="s">
        <v>378</v>
      </c>
      <c r="D45" s="36">
        <f>SUM(E45:F45)</f>
        <v>68463.6</v>
      </c>
      <c r="E45" s="10">
        <f>SUM(E47:E48)</f>
        <v>68463.6</v>
      </c>
      <c r="F45" s="36"/>
      <c r="G45" s="25">
        <f>SUM(H45:I45)</f>
        <v>117100</v>
      </c>
      <c r="H45" s="25">
        <f>SUM(H47:H48)</f>
        <v>117100</v>
      </c>
      <c r="I45" s="36"/>
      <c r="J45" s="41">
        <f t="shared" si="5"/>
        <v>151768.2</v>
      </c>
      <c r="K45" s="40">
        <f>SUM(K47:K48)</f>
        <v>151768.2</v>
      </c>
      <c r="L45" s="33"/>
      <c r="M45" s="33">
        <f>SUM(J45-G45)</f>
        <v>34668.20000000001</v>
      </c>
      <c r="N45" s="33">
        <f>SUM(K45-H45)</f>
        <v>34668.20000000001</v>
      </c>
      <c r="O45" s="33">
        <f>SUM(L45-I45)</f>
        <v>0</v>
      </c>
      <c r="P45" s="41">
        <f>SUM(Q45:R45)</f>
        <v>162800</v>
      </c>
      <c r="Q45" s="40">
        <f>SUM(Q47:Q48)</f>
        <v>162800</v>
      </c>
      <c r="R45" s="33"/>
      <c r="S45" s="41">
        <f>SUM(T45:U45)</f>
        <v>167800</v>
      </c>
      <c r="T45" s="40">
        <f>SUM(T47:T48)</f>
        <v>167800</v>
      </c>
      <c r="U45" s="33"/>
      <c r="V45" s="66"/>
    </row>
    <row r="46" spans="1:22" ht="12.75" customHeight="1">
      <c r="A46" s="36"/>
      <c r="B46" s="72" t="s">
        <v>202</v>
      </c>
      <c r="C46" s="36"/>
      <c r="D46" s="36"/>
      <c r="E46" s="36"/>
      <c r="F46" s="36"/>
      <c r="G46" s="36"/>
      <c r="H46" s="36"/>
      <c r="I46" s="36"/>
      <c r="J46" s="10">
        <f t="shared" si="5"/>
        <v>0</v>
      </c>
      <c r="K46" s="26"/>
      <c r="L46" s="26"/>
      <c r="M46" s="33">
        <f aca="true" t="shared" si="15" ref="M46:M54">SUM(J46-G46)</f>
        <v>0</v>
      </c>
      <c r="N46" s="33">
        <f aca="true" t="shared" si="16" ref="N46:N54">SUM(K46-H46)</f>
        <v>0</v>
      </c>
      <c r="O46" s="26"/>
      <c r="P46" s="26"/>
      <c r="Q46" s="26"/>
      <c r="R46" s="26"/>
      <c r="S46" s="26"/>
      <c r="T46" s="26"/>
      <c r="U46" s="26"/>
      <c r="V46" s="66"/>
    </row>
    <row r="47" spans="1:22" ht="12.75" customHeight="1">
      <c r="A47" s="36" t="s">
        <v>430</v>
      </c>
      <c r="B47" s="72" t="s">
        <v>431</v>
      </c>
      <c r="C47" s="36" t="s">
        <v>430</v>
      </c>
      <c r="D47" s="36">
        <f aca="true" t="shared" si="17" ref="D47:D55">SUM(E47:F47)</f>
        <v>61710.4</v>
      </c>
      <c r="E47" s="10">
        <v>61710.4</v>
      </c>
      <c r="F47" s="36"/>
      <c r="G47" s="25">
        <f aca="true" t="shared" si="18" ref="G47:G54">SUM(H47:I47)</f>
        <v>111700</v>
      </c>
      <c r="H47" s="25">
        <v>111700</v>
      </c>
      <c r="I47" s="36"/>
      <c r="J47" s="10">
        <f t="shared" si="5"/>
        <v>146368.2</v>
      </c>
      <c r="K47" s="33">
        <v>146368.2</v>
      </c>
      <c r="L47" s="33"/>
      <c r="M47" s="33">
        <f t="shared" si="15"/>
        <v>34668.20000000001</v>
      </c>
      <c r="N47" s="33">
        <f t="shared" si="16"/>
        <v>34668.20000000001</v>
      </c>
      <c r="O47" s="33"/>
      <c r="P47" s="33">
        <f aca="true" t="shared" si="19" ref="P47:P54">SUM(Q47:R47)</f>
        <v>156800</v>
      </c>
      <c r="Q47" s="33">
        <v>156800</v>
      </c>
      <c r="R47" s="33"/>
      <c r="S47" s="33">
        <f aca="true" t="shared" si="20" ref="S47:S54">SUM(T47:U47)</f>
        <v>161800</v>
      </c>
      <c r="T47" s="33">
        <v>161800</v>
      </c>
      <c r="U47" s="33"/>
      <c r="V47" s="66"/>
    </row>
    <row r="48" spans="1:22" ht="12.75" customHeight="1">
      <c r="A48" s="36" t="s">
        <v>432</v>
      </c>
      <c r="B48" s="72" t="s">
        <v>433</v>
      </c>
      <c r="C48" s="36" t="s">
        <v>432</v>
      </c>
      <c r="D48" s="10">
        <f t="shared" si="17"/>
        <v>6753.2</v>
      </c>
      <c r="E48" s="10">
        <v>6753.2</v>
      </c>
      <c r="F48" s="36"/>
      <c r="G48" s="25">
        <f t="shared" si="18"/>
        <v>5400</v>
      </c>
      <c r="H48" s="25">
        <v>5400</v>
      </c>
      <c r="I48" s="36"/>
      <c r="J48" s="10">
        <f t="shared" si="5"/>
        <v>5400</v>
      </c>
      <c r="K48" s="33">
        <v>5400</v>
      </c>
      <c r="L48" s="26"/>
      <c r="M48" s="33">
        <f t="shared" si="15"/>
        <v>0</v>
      </c>
      <c r="N48" s="33">
        <f t="shared" si="16"/>
        <v>0</v>
      </c>
      <c r="O48" s="26"/>
      <c r="P48" s="33">
        <f t="shared" si="19"/>
        <v>6000</v>
      </c>
      <c r="Q48" s="33">
        <v>6000</v>
      </c>
      <c r="R48" s="26"/>
      <c r="S48" s="33">
        <f t="shared" si="20"/>
        <v>6000</v>
      </c>
      <c r="T48" s="26">
        <v>6000</v>
      </c>
      <c r="U48" s="26"/>
      <c r="V48" s="66"/>
    </row>
    <row r="49" spans="1:22" ht="25.5" customHeight="1">
      <c r="A49" s="36" t="s">
        <v>434</v>
      </c>
      <c r="B49" s="57" t="s">
        <v>435</v>
      </c>
      <c r="C49" s="36" t="s">
        <v>378</v>
      </c>
      <c r="D49" s="36">
        <f t="shared" si="17"/>
        <v>51173.3</v>
      </c>
      <c r="E49" s="10">
        <f>SUM(E50:E54)</f>
        <v>51173.3</v>
      </c>
      <c r="F49" s="36"/>
      <c r="G49" s="25">
        <f t="shared" si="18"/>
        <v>21165</v>
      </c>
      <c r="H49" s="25">
        <f>SUM(H50:H54)</f>
        <v>21165</v>
      </c>
      <c r="I49" s="36"/>
      <c r="J49" s="41">
        <f t="shared" si="5"/>
        <v>22865</v>
      </c>
      <c r="K49" s="40">
        <f>SUM(K50:K54)</f>
        <v>22865</v>
      </c>
      <c r="L49" s="33"/>
      <c r="M49" s="33">
        <f t="shared" si="15"/>
        <v>1700</v>
      </c>
      <c r="N49" s="33">
        <f t="shared" si="16"/>
        <v>1700</v>
      </c>
      <c r="O49" s="33">
        <f>SUM(L49-I49)</f>
        <v>0</v>
      </c>
      <c r="P49" s="41">
        <f t="shared" si="19"/>
        <v>24000</v>
      </c>
      <c r="Q49" s="40">
        <f>SUM(Q50:Q54)</f>
        <v>24000</v>
      </c>
      <c r="R49" s="33"/>
      <c r="S49" s="41">
        <f t="shared" si="20"/>
        <v>24000</v>
      </c>
      <c r="T49" s="40">
        <f>SUM(T50:T54)</f>
        <v>24000</v>
      </c>
      <c r="U49" s="33"/>
      <c r="V49" s="66"/>
    </row>
    <row r="50" spans="1:22" ht="12.75" customHeight="1">
      <c r="A50" s="36"/>
      <c r="B50" s="72" t="s">
        <v>608</v>
      </c>
      <c r="C50" s="36">
        <v>4266</v>
      </c>
      <c r="D50" s="10">
        <f t="shared" si="17"/>
        <v>292.9</v>
      </c>
      <c r="E50" s="10">
        <v>292.9</v>
      </c>
      <c r="F50" s="36"/>
      <c r="G50" s="25">
        <f t="shared" si="18"/>
        <v>800</v>
      </c>
      <c r="H50" s="25">
        <v>800</v>
      </c>
      <c r="I50" s="36"/>
      <c r="J50" s="10">
        <f t="shared" si="5"/>
        <v>800</v>
      </c>
      <c r="K50" s="33">
        <v>800</v>
      </c>
      <c r="L50" s="33"/>
      <c r="M50" s="33">
        <f t="shared" si="15"/>
        <v>0</v>
      </c>
      <c r="N50" s="33">
        <f t="shared" si="16"/>
        <v>0</v>
      </c>
      <c r="O50" s="33"/>
      <c r="P50" s="33">
        <f t="shared" si="19"/>
        <v>1000</v>
      </c>
      <c r="Q50" s="33">
        <v>1000</v>
      </c>
      <c r="R50" s="33"/>
      <c r="S50" s="33">
        <f t="shared" si="20"/>
        <v>1000</v>
      </c>
      <c r="T50" s="33">
        <v>1000</v>
      </c>
      <c r="U50" s="33"/>
      <c r="V50" s="66"/>
    </row>
    <row r="51" spans="1:22" ht="12.75" customHeight="1">
      <c r="A51" s="36" t="s">
        <v>436</v>
      </c>
      <c r="B51" s="72" t="s">
        <v>437</v>
      </c>
      <c r="C51" s="36" t="s">
        <v>436</v>
      </c>
      <c r="D51" s="36">
        <f t="shared" si="17"/>
        <v>5377.8</v>
      </c>
      <c r="E51" s="36">
        <v>5377.8</v>
      </c>
      <c r="F51" s="36"/>
      <c r="G51" s="25">
        <f t="shared" si="18"/>
        <v>2800</v>
      </c>
      <c r="H51" s="25">
        <v>2800</v>
      </c>
      <c r="I51" s="36"/>
      <c r="J51" s="10">
        <f t="shared" si="5"/>
        <v>4000</v>
      </c>
      <c r="K51" s="33">
        <v>4000</v>
      </c>
      <c r="L51" s="26"/>
      <c r="M51" s="33">
        <f t="shared" si="15"/>
        <v>1200</v>
      </c>
      <c r="N51" s="33">
        <f t="shared" si="16"/>
        <v>1200</v>
      </c>
      <c r="O51" s="26"/>
      <c r="P51" s="33">
        <f t="shared" si="19"/>
        <v>4000</v>
      </c>
      <c r="Q51" s="33">
        <v>4000</v>
      </c>
      <c r="R51" s="26"/>
      <c r="S51" s="33">
        <f t="shared" si="20"/>
        <v>4000</v>
      </c>
      <c r="T51" s="26">
        <v>4000</v>
      </c>
      <c r="U51" s="26"/>
      <c r="V51" s="66"/>
    </row>
    <row r="52" spans="1:22" ht="12.75" customHeight="1">
      <c r="A52" s="36" t="s">
        <v>438</v>
      </c>
      <c r="B52" s="72" t="s">
        <v>439</v>
      </c>
      <c r="C52" s="36" t="s">
        <v>438</v>
      </c>
      <c r="D52" s="36">
        <f t="shared" si="17"/>
        <v>19920.3</v>
      </c>
      <c r="E52" s="36">
        <v>19920.3</v>
      </c>
      <c r="F52" s="36"/>
      <c r="G52" s="25">
        <f t="shared" si="18"/>
        <v>8500</v>
      </c>
      <c r="H52" s="25">
        <v>8500</v>
      </c>
      <c r="I52" s="36"/>
      <c r="J52" s="10">
        <f t="shared" si="5"/>
        <v>8500</v>
      </c>
      <c r="K52" s="33">
        <v>8500</v>
      </c>
      <c r="L52" s="33"/>
      <c r="M52" s="33">
        <f t="shared" si="15"/>
        <v>0</v>
      </c>
      <c r="N52" s="33">
        <f t="shared" si="16"/>
        <v>0</v>
      </c>
      <c r="O52" s="33"/>
      <c r="P52" s="33">
        <f t="shared" si="19"/>
        <v>8500</v>
      </c>
      <c r="Q52" s="33">
        <v>8500</v>
      </c>
      <c r="R52" s="33"/>
      <c r="S52" s="33">
        <f t="shared" si="20"/>
        <v>8500</v>
      </c>
      <c r="T52" s="33">
        <v>8500</v>
      </c>
      <c r="U52" s="33"/>
      <c r="V52" s="66"/>
    </row>
    <row r="53" spans="1:22" ht="12.75" customHeight="1">
      <c r="A53" s="36" t="s">
        <v>440</v>
      </c>
      <c r="B53" s="72" t="s">
        <v>441</v>
      </c>
      <c r="C53" s="36" t="s">
        <v>440</v>
      </c>
      <c r="D53" s="113">
        <f t="shared" si="17"/>
        <v>14294</v>
      </c>
      <c r="E53" s="113">
        <v>14294</v>
      </c>
      <c r="F53" s="36"/>
      <c r="G53" s="25">
        <f t="shared" si="18"/>
        <v>2500</v>
      </c>
      <c r="H53" s="25">
        <v>2500</v>
      </c>
      <c r="I53" s="36"/>
      <c r="J53" s="10">
        <f t="shared" si="5"/>
        <v>3000</v>
      </c>
      <c r="K53" s="33">
        <v>3000</v>
      </c>
      <c r="L53" s="33"/>
      <c r="M53" s="33">
        <f t="shared" si="15"/>
        <v>500</v>
      </c>
      <c r="N53" s="33">
        <f t="shared" si="16"/>
        <v>500</v>
      </c>
      <c r="O53" s="33"/>
      <c r="P53" s="33">
        <f t="shared" si="19"/>
        <v>3500</v>
      </c>
      <c r="Q53" s="33">
        <v>3500</v>
      </c>
      <c r="R53" s="33"/>
      <c r="S53" s="33">
        <f t="shared" si="20"/>
        <v>3500</v>
      </c>
      <c r="T53" s="33">
        <v>3500</v>
      </c>
      <c r="U53" s="33"/>
      <c r="V53" s="66"/>
    </row>
    <row r="54" spans="1:22" ht="12.75" customHeight="1">
      <c r="A54" s="36" t="s">
        <v>442</v>
      </c>
      <c r="B54" s="72" t="s">
        <v>443</v>
      </c>
      <c r="C54" s="36" t="s">
        <v>444</v>
      </c>
      <c r="D54" s="10">
        <f t="shared" si="17"/>
        <v>11288.3</v>
      </c>
      <c r="E54" s="10">
        <v>11288.3</v>
      </c>
      <c r="F54" s="36"/>
      <c r="G54" s="25">
        <f t="shared" si="18"/>
        <v>6565</v>
      </c>
      <c r="H54" s="25">
        <v>6565</v>
      </c>
      <c r="I54" s="36"/>
      <c r="J54" s="10">
        <f t="shared" si="5"/>
        <v>6565</v>
      </c>
      <c r="K54" s="33">
        <v>6565</v>
      </c>
      <c r="L54" s="33"/>
      <c r="M54" s="33">
        <f t="shared" si="15"/>
        <v>0</v>
      </c>
      <c r="N54" s="33">
        <f t="shared" si="16"/>
        <v>0</v>
      </c>
      <c r="O54" s="33"/>
      <c r="P54" s="33">
        <f t="shared" si="19"/>
        <v>7000</v>
      </c>
      <c r="Q54" s="33">
        <v>7000</v>
      </c>
      <c r="R54" s="33"/>
      <c r="S54" s="33">
        <f t="shared" si="20"/>
        <v>7000</v>
      </c>
      <c r="T54" s="33">
        <v>7000</v>
      </c>
      <c r="U54" s="33"/>
      <c r="V54" s="66"/>
    </row>
    <row r="55" spans="1:22" ht="25.5" customHeight="1">
      <c r="A55" s="36" t="s">
        <v>445</v>
      </c>
      <c r="B55" s="57" t="s">
        <v>446</v>
      </c>
      <c r="C55" s="36" t="s">
        <v>378</v>
      </c>
      <c r="D55" s="36">
        <f t="shared" si="17"/>
        <v>0</v>
      </c>
      <c r="E55" s="36">
        <f>SUM(E57)</f>
        <v>0</v>
      </c>
      <c r="F55" s="36"/>
      <c r="G55" s="36"/>
      <c r="H55" s="36"/>
      <c r="I55" s="36"/>
      <c r="J55" s="10">
        <f t="shared" si="5"/>
        <v>0</v>
      </c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66"/>
    </row>
    <row r="56" spans="1:22" ht="12.75" customHeight="1">
      <c r="A56" s="36"/>
      <c r="B56" s="72" t="s">
        <v>5</v>
      </c>
      <c r="C56" s="36"/>
      <c r="D56" s="36"/>
      <c r="E56" s="36"/>
      <c r="F56" s="36"/>
      <c r="G56" s="36"/>
      <c r="H56" s="36"/>
      <c r="I56" s="36"/>
      <c r="J56" s="10">
        <f t="shared" si="5"/>
        <v>0</v>
      </c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66"/>
    </row>
    <row r="57" spans="1:22" ht="25.5" customHeight="1">
      <c r="A57" s="36" t="s">
        <v>447</v>
      </c>
      <c r="B57" s="57" t="s">
        <v>448</v>
      </c>
      <c r="C57" s="36" t="s">
        <v>378</v>
      </c>
      <c r="D57" s="36">
        <f>SUM(E57:F57)</f>
        <v>0</v>
      </c>
      <c r="E57" s="36">
        <f>SUM(E59)</f>
        <v>0</v>
      </c>
      <c r="F57" s="36"/>
      <c r="G57" s="36"/>
      <c r="H57" s="36"/>
      <c r="I57" s="36"/>
      <c r="J57" s="10">
        <f t="shared" si="5"/>
        <v>0</v>
      </c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66"/>
    </row>
    <row r="58" spans="1:22" ht="12.75" customHeight="1">
      <c r="A58" s="36"/>
      <c r="B58" s="72" t="s">
        <v>202</v>
      </c>
      <c r="C58" s="36"/>
      <c r="D58" s="36"/>
      <c r="E58" s="36"/>
      <c r="F58" s="36"/>
      <c r="G58" s="36"/>
      <c r="H58" s="36"/>
      <c r="I58" s="36"/>
      <c r="J58" s="10">
        <f t="shared" si="5"/>
        <v>0</v>
      </c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66"/>
    </row>
    <row r="59" spans="1:22" ht="12.75" customHeight="1">
      <c r="A59" s="36" t="s">
        <v>449</v>
      </c>
      <c r="B59" s="72" t="s">
        <v>450</v>
      </c>
      <c r="C59" s="36" t="s">
        <v>451</v>
      </c>
      <c r="D59" s="36"/>
      <c r="E59" s="36"/>
      <c r="F59" s="36"/>
      <c r="G59" s="36"/>
      <c r="H59" s="36"/>
      <c r="I59" s="36"/>
      <c r="J59" s="10">
        <f t="shared" si="5"/>
        <v>0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66"/>
    </row>
    <row r="60" spans="1:22" ht="25.5" customHeight="1">
      <c r="A60" s="36" t="s">
        <v>452</v>
      </c>
      <c r="B60" s="57" t="s">
        <v>453</v>
      </c>
      <c r="C60" s="36" t="s">
        <v>378</v>
      </c>
      <c r="D60" s="36">
        <f>SUM(E60:F60)</f>
        <v>666413.2</v>
      </c>
      <c r="E60" s="36">
        <f>SUM(E62+E65)</f>
        <v>666413.2</v>
      </c>
      <c r="F60" s="36"/>
      <c r="G60" s="36">
        <f>SUM(H60:I60)</f>
        <v>925568.4</v>
      </c>
      <c r="H60" s="36">
        <f>SUM(H62)</f>
        <v>925568.4</v>
      </c>
      <c r="I60" s="36"/>
      <c r="J60" s="41">
        <f t="shared" si="5"/>
        <v>1008701.4</v>
      </c>
      <c r="K60" s="42">
        <f>SUM(K62)</f>
        <v>1008701.4</v>
      </c>
      <c r="L60" s="33"/>
      <c r="M60" s="33">
        <f>SUM(J60-G60)</f>
        <v>83133</v>
      </c>
      <c r="N60" s="33">
        <f>SUM(K60-H60)</f>
        <v>83133</v>
      </c>
      <c r="O60" s="33">
        <f>SUM(L60-I60)</f>
        <v>0</v>
      </c>
      <c r="P60" s="41">
        <f>SUM(Q60:R60)</f>
        <v>1038701.4</v>
      </c>
      <c r="Q60" s="42">
        <f>SUM(Q62)</f>
        <v>1038701.4</v>
      </c>
      <c r="R60" s="33"/>
      <c r="S60" s="41">
        <f>SUM(T60:U60)</f>
        <v>1068701.4</v>
      </c>
      <c r="T60" s="42">
        <f>SUM(T62)</f>
        <v>1068701.4</v>
      </c>
      <c r="U60" s="33"/>
      <c r="V60" s="66"/>
    </row>
    <row r="61" spans="1:22" ht="12.75" customHeight="1">
      <c r="A61" s="36"/>
      <c r="B61" s="72" t="s">
        <v>5</v>
      </c>
      <c r="C61" s="36"/>
      <c r="D61" s="36"/>
      <c r="E61" s="36"/>
      <c r="F61" s="36"/>
      <c r="G61" s="36"/>
      <c r="H61" s="36"/>
      <c r="I61" s="36"/>
      <c r="J61" s="10">
        <f t="shared" si="5"/>
        <v>0</v>
      </c>
      <c r="K61" s="33"/>
      <c r="L61" s="33"/>
      <c r="M61" s="33">
        <f aca="true" t="shared" si="21" ref="M61:N64">SUM(J61-G61)</f>
        <v>0</v>
      </c>
      <c r="N61" s="33">
        <f t="shared" si="21"/>
        <v>0</v>
      </c>
      <c r="O61" s="33"/>
      <c r="P61" s="33"/>
      <c r="Q61" s="33"/>
      <c r="R61" s="33"/>
      <c r="S61" s="33"/>
      <c r="T61" s="33"/>
      <c r="U61" s="33"/>
      <c r="V61" s="66"/>
    </row>
    <row r="62" spans="1:22" ht="25.5" customHeight="1">
      <c r="A62" s="36" t="s">
        <v>454</v>
      </c>
      <c r="B62" s="57" t="s">
        <v>455</v>
      </c>
      <c r="C62" s="36" t="s">
        <v>378</v>
      </c>
      <c r="D62" s="36">
        <f>SUM(E62:F62)</f>
        <v>666413.2</v>
      </c>
      <c r="E62" s="36">
        <f>SUM(E64)</f>
        <v>666413.2</v>
      </c>
      <c r="F62" s="36"/>
      <c r="G62" s="36">
        <f>SUM(H62:I62)</f>
        <v>925568.4</v>
      </c>
      <c r="H62" s="36">
        <f>SUM(H64)</f>
        <v>925568.4</v>
      </c>
      <c r="I62" s="36"/>
      <c r="J62" s="10">
        <f t="shared" si="5"/>
        <v>1008701.4</v>
      </c>
      <c r="K62" s="36">
        <f>SUM(K64)</f>
        <v>1008701.4</v>
      </c>
      <c r="L62" s="33"/>
      <c r="M62" s="33">
        <f t="shared" si="21"/>
        <v>83133</v>
      </c>
      <c r="N62" s="33">
        <f t="shared" si="21"/>
        <v>83133</v>
      </c>
      <c r="O62" s="33"/>
      <c r="P62" s="10">
        <f>SUM(Q62:R62)</f>
        <v>1038701.4</v>
      </c>
      <c r="Q62" s="36">
        <f>SUM(Q64)</f>
        <v>1038701.4</v>
      </c>
      <c r="R62" s="33"/>
      <c r="S62" s="10">
        <f>SUM(T62:U62)</f>
        <v>1068701.4</v>
      </c>
      <c r="T62" s="33">
        <f>SUM(T64)</f>
        <v>1068701.4</v>
      </c>
      <c r="U62" s="33"/>
      <c r="V62" s="66"/>
    </row>
    <row r="63" spans="1:22" ht="12.75" customHeight="1">
      <c r="A63" s="36"/>
      <c r="B63" s="72" t="s">
        <v>202</v>
      </c>
      <c r="C63" s="36"/>
      <c r="D63" s="36"/>
      <c r="E63" s="36"/>
      <c r="F63" s="36"/>
      <c r="G63" s="36"/>
      <c r="H63" s="36"/>
      <c r="I63" s="36"/>
      <c r="J63" s="10">
        <f t="shared" si="5"/>
        <v>0</v>
      </c>
      <c r="K63" s="33"/>
      <c r="L63" s="33"/>
      <c r="M63" s="33">
        <f t="shared" si="21"/>
        <v>0</v>
      </c>
      <c r="N63" s="33">
        <f t="shared" si="21"/>
        <v>0</v>
      </c>
      <c r="O63" s="33"/>
      <c r="P63" s="33"/>
      <c r="Q63" s="33"/>
      <c r="R63" s="33"/>
      <c r="S63" s="33"/>
      <c r="T63" s="33"/>
      <c r="U63" s="33"/>
      <c r="V63" s="66"/>
    </row>
    <row r="64" spans="1:22" ht="12.75" customHeight="1">
      <c r="A64" s="36" t="s">
        <v>456</v>
      </c>
      <c r="B64" s="72" t="s">
        <v>457</v>
      </c>
      <c r="C64" s="36" t="s">
        <v>458</v>
      </c>
      <c r="D64" s="36">
        <f>SUM(E64:F64)</f>
        <v>666413.2</v>
      </c>
      <c r="E64" s="36">
        <v>666413.2</v>
      </c>
      <c r="F64" s="36"/>
      <c r="G64" s="36">
        <f>SUM(H64:I64)</f>
        <v>925568.4</v>
      </c>
      <c r="H64" s="36">
        <v>925568.4</v>
      </c>
      <c r="I64" s="36"/>
      <c r="J64" s="10">
        <f t="shared" si="5"/>
        <v>1008701.4</v>
      </c>
      <c r="K64" s="33">
        <v>1008701.4</v>
      </c>
      <c r="L64" s="33"/>
      <c r="M64" s="33">
        <f t="shared" si="21"/>
        <v>83133</v>
      </c>
      <c r="N64" s="33">
        <f t="shared" si="21"/>
        <v>83133</v>
      </c>
      <c r="O64" s="33"/>
      <c r="P64" s="33">
        <v>926168.4</v>
      </c>
      <c r="Q64" s="33">
        <v>1038701.4</v>
      </c>
      <c r="R64" s="33"/>
      <c r="S64" s="33">
        <f>SUM(T64:U64)</f>
        <v>1068701.4</v>
      </c>
      <c r="T64" s="33">
        <v>1068701.4</v>
      </c>
      <c r="U64" s="33"/>
      <c r="V64" s="66"/>
    </row>
    <row r="65" spans="1:22" ht="25.5" customHeight="1">
      <c r="A65" s="36" t="s">
        <v>459</v>
      </c>
      <c r="B65" s="57" t="s">
        <v>460</v>
      </c>
      <c r="C65" s="36" t="s">
        <v>378</v>
      </c>
      <c r="D65" s="36"/>
      <c r="E65" s="36"/>
      <c r="F65" s="36"/>
      <c r="G65" s="36"/>
      <c r="H65" s="36"/>
      <c r="I65" s="36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66"/>
    </row>
    <row r="66" spans="1:22" ht="12.75" customHeight="1">
      <c r="A66" s="36"/>
      <c r="B66" s="72" t="s">
        <v>202</v>
      </c>
      <c r="C66" s="36"/>
      <c r="D66" s="36"/>
      <c r="E66" s="36"/>
      <c r="F66" s="36"/>
      <c r="G66" s="36"/>
      <c r="H66" s="36"/>
      <c r="I66" s="36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66"/>
    </row>
    <row r="67" spans="1:22" ht="28.5" customHeight="1">
      <c r="A67" s="36" t="s">
        <v>461</v>
      </c>
      <c r="B67" s="72" t="s">
        <v>462</v>
      </c>
      <c r="C67" s="36" t="s">
        <v>463</v>
      </c>
      <c r="D67" s="36"/>
      <c r="E67" s="36"/>
      <c r="F67" s="36"/>
      <c r="G67" s="36"/>
      <c r="H67" s="36"/>
      <c r="I67" s="36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66"/>
    </row>
    <row r="68" spans="1:22" ht="12.75" customHeight="1">
      <c r="A68" s="36" t="s">
        <v>464</v>
      </c>
      <c r="B68" s="57" t="s">
        <v>465</v>
      </c>
      <c r="C68" s="36" t="s">
        <v>378</v>
      </c>
      <c r="D68" s="36">
        <f>SUM(E68:F68)</f>
        <v>21707</v>
      </c>
      <c r="E68" s="10">
        <f>SUM(E70+E75)</f>
        <v>21707</v>
      </c>
      <c r="F68" s="36"/>
      <c r="G68" s="41">
        <f>SUM(H68:I68)</f>
        <v>83504.9</v>
      </c>
      <c r="H68" s="41">
        <f>SUM(H70+H75)</f>
        <v>83504.9</v>
      </c>
      <c r="I68" s="36"/>
      <c r="J68" s="41">
        <f>SUM(K68:L68)</f>
        <v>37784.9</v>
      </c>
      <c r="K68" s="41">
        <f>SUM(K70+K75)</f>
        <v>37784.9</v>
      </c>
      <c r="L68" s="33"/>
      <c r="M68" s="33">
        <f>SUM(J68-G68)</f>
        <v>-45719.99999999999</v>
      </c>
      <c r="N68" s="33">
        <f>SUM(K68-H68)</f>
        <v>-45719.99999999999</v>
      </c>
      <c r="O68" s="33">
        <f>SUM(L68-I68)</f>
        <v>0</v>
      </c>
      <c r="P68" s="41">
        <f>SUM(Q68:R68)</f>
        <v>37784.9</v>
      </c>
      <c r="Q68" s="41">
        <f>SUM(Q70+Q75)</f>
        <v>37784.9</v>
      </c>
      <c r="R68" s="33"/>
      <c r="S68" s="41">
        <f>SUM(T68:U68)</f>
        <v>37784.9</v>
      </c>
      <c r="T68" s="41">
        <f>SUM(T70+T75)</f>
        <v>37784.9</v>
      </c>
      <c r="U68" s="33"/>
      <c r="V68" s="66"/>
    </row>
    <row r="69" spans="1:22" ht="12.75" customHeight="1">
      <c r="A69" s="36"/>
      <c r="B69" s="72" t="s">
        <v>5</v>
      </c>
      <c r="C69" s="36"/>
      <c r="D69" s="36"/>
      <c r="E69" s="36"/>
      <c r="F69" s="36"/>
      <c r="G69" s="36"/>
      <c r="H69" s="36"/>
      <c r="I69" s="36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66"/>
    </row>
    <row r="70" spans="1:22" ht="25.5" customHeight="1">
      <c r="A70" s="36" t="s">
        <v>466</v>
      </c>
      <c r="B70" s="57" t="s">
        <v>467</v>
      </c>
      <c r="C70" s="36" t="s">
        <v>378</v>
      </c>
      <c r="D70" s="10">
        <f>SUM(E70:F70)</f>
        <v>13447.6</v>
      </c>
      <c r="E70" s="10">
        <f>SUM(E72:E74)</f>
        <v>13447.6</v>
      </c>
      <c r="F70" s="36"/>
      <c r="G70" s="10">
        <f>SUM(H70:I70)</f>
        <v>12784.9</v>
      </c>
      <c r="H70" s="10">
        <f>SUM(H72:H74)</f>
        <v>12784.9</v>
      </c>
      <c r="I70" s="36"/>
      <c r="J70" s="10">
        <f>SUM(K70:L70)</f>
        <v>12784.9</v>
      </c>
      <c r="K70" s="10">
        <f>SUM(K72:K74)</f>
        <v>12784.9</v>
      </c>
      <c r="L70" s="33"/>
      <c r="M70" s="33"/>
      <c r="N70" s="33"/>
      <c r="O70" s="33"/>
      <c r="P70" s="10">
        <f>SUM(Q70:R70)</f>
        <v>12784.9</v>
      </c>
      <c r="Q70" s="10">
        <f>SUM(Q72:Q74)</f>
        <v>12784.9</v>
      </c>
      <c r="R70" s="33"/>
      <c r="S70" s="10">
        <f>SUM(T70:U70)</f>
        <v>12784.9</v>
      </c>
      <c r="T70" s="10">
        <f>SUM(T72:T74)</f>
        <v>12784.9</v>
      </c>
      <c r="U70" s="33"/>
      <c r="V70" s="66"/>
    </row>
    <row r="71" spans="1:22" ht="12.75" customHeight="1">
      <c r="A71" s="36"/>
      <c r="B71" s="72" t="s">
        <v>202</v>
      </c>
      <c r="C71" s="36"/>
      <c r="D71" s="36"/>
      <c r="E71" s="36"/>
      <c r="F71" s="36"/>
      <c r="G71" s="36"/>
      <c r="H71" s="36"/>
      <c r="I71" s="36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66"/>
    </row>
    <row r="72" spans="1:22" ht="26.25" customHeight="1">
      <c r="A72" s="36" t="s">
        <v>468</v>
      </c>
      <c r="B72" s="72" t="s">
        <v>469</v>
      </c>
      <c r="C72" s="36" t="s">
        <v>470</v>
      </c>
      <c r="D72" s="10">
        <f>SUM(E72:F72)</f>
        <v>13447.6</v>
      </c>
      <c r="E72" s="10">
        <v>13447.6</v>
      </c>
      <c r="F72" s="36"/>
      <c r="G72" s="10">
        <f>SUM(H72:I72)</f>
        <v>12784.9</v>
      </c>
      <c r="H72" s="10">
        <v>12784.9</v>
      </c>
      <c r="I72" s="36"/>
      <c r="J72" s="76">
        <f>SUM(K72:L72)</f>
        <v>12784.9</v>
      </c>
      <c r="K72" s="76">
        <v>12784.9</v>
      </c>
      <c r="L72" s="33"/>
      <c r="M72" s="33"/>
      <c r="N72" s="33"/>
      <c r="O72" s="33"/>
      <c r="P72" s="76">
        <f>SUM(Q72:R72)</f>
        <v>12784.9</v>
      </c>
      <c r="Q72" s="33">
        <v>12784.9</v>
      </c>
      <c r="R72" s="33"/>
      <c r="S72" s="76">
        <f>SUM(T72:U72)</f>
        <v>12784.9</v>
      </c>
      <c r="T72" s="33">
        <v>12784.9</v>
      </c>
      <c r="U72" s="33"/>
      <c r="V72" s="66"/>
    </row>
    <row r="73" spans="1:22" ht="26.25" customHeight="1">
      <c r="A73" s="36" t="s">
        <v>471</v>
      </c>
      <c r="B73" s="72" t="s">
        <v>472</v>
      </c>
      <c r="C73" s="36" t="s">
        <v>473</v>
      </c>
      <c r="D73" s="36"/>
      <c r="E73" s="36"/>
      <c r="F73" s="36"/>
      <c r="G73" s="36"/>
      <c r="H73" s="36"/>
      <c r="I73" s="36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66"/>
    </row>
    <row r="74" spans="1:22" ht="26.25" customHeight="1">
      <c r="A74" s="36" t="s">
        <v>474</v>
      </c>
      <c r="B74" s="72" t="s">
        <v>475</v>
      </c>
      <c r="C74" s="36" t="s">
        <v>476</v>
      </c>
      <c r="D74" s="36"/>
      <c r="E74" s="36"/>
      <c r="F74" s="36"/>
      <c r="G74" s="36"/>
      <c r="H74" s="36"/>
      <c r="I74" s="36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66"/>
    </row>
    <row r="75" spans="1:22" ht="25.5" customHeight="1">
      <c r="A75" s="36" t="s">
        <v>477</v>
      </c>
      <c r="B75" s="57" t="s">
        <v>478</v>
      </c>
      <c r="C75" s="36" t="s">
        <v>378</v>
      </c>
      <c r="D75" s="10">
        <f>SUM(E75:F75)</f>
        <v>8259.4</v>
      </c>
      <c r="E75" s="10">
        <f>SUM(E76+E77)</f>
        <v>8259.4</v>
      </c>
      <c r="F75" s="36"/>
      <c r="G75" s="25">
        <f>SUM(H75:I75)</f>
        <v>70720</v>
      </c>
      <c r="H75" s="25">
        <f>SUM(H76:H77)</f>
        <v>70720</v>
      </c>
      <c r="I75" s="36"/>
      <c r="J75" s="40">
        <f>SUM(K75:L75)</f>
        <v>25000</v>
      </c>
      <c r="K75" s="40">
        <f>SUM(K76:K77)</f>
        <v>25000</v>
      </c>
      <c r="L75" s="33"/>
      <c r="M75" s="33">
        <f>SUM(J75-G75)</f>
        <v>-45720</v>
      </c>
      <c r="N75" s="33">
        <f>SUM(K75-H75)</f>
        <v>-45720</v>
      </c>
      <c r="O75" s="33">
        <f>SUM(L75-I75)</f>
        <v>0</v>
      </c>
      <c r="P75" s="40">
        <f>SUM(Q75:R75)</f>
        <v>25000</v>
      </c>
      <c r="Q75" s="40">
        <f>SUM(Q76:Q77)</f>
        <v>25000</v>
      </c>
      <c r="R75" s="33"/>
      <c r="S75" s="40">
        <f>SUM(T75:U75)</f>
        <v>25000</v>
      </c>
      <c r="T75" s="40">
        <f>SUM(T76:T77)</f>
        <v>25000</v>
      </c>
      <c r="U75" s="33"/>
      <c r="V75" s="66"/>
    </row>
    <row r="76" spans="1:22" ht="12.75" customHeight="1">
      <c r="A76" s="36">
        <v>4541</v>
      </c>
      <c r="B76" s="72" t="s">
        <v>609</v>
      </c>
      <c r="C76" s="36">
        <v>4541</v>
      </c>
      <c r="D76" s="10">
        <f>SUM(E76:F76)</f>
        <v>5416</v>
      </c>
      <c r="E76" s="10">
        <v>5416</v>
      </c>
      <c r="F76" s="36"/>
      <c r="G76" s="25">
        <f>SUM(H76:I76)</f>
        <v>38120</v>
      </c>
      <c r="H76" s="25">
        <v>38120</v>
      </c>
      <c r="I76" s="36"/>
      <c r="J76" s="33">
        <f>SUM(K76:L76)</f>
        <v>25000</v>
      </c>
      <c r="K76" s="33">
        <v>25000</v>
      </c>
      <c r="L76" s="33"/>
      <c r="M76" s="33"/>
      <c r="N76" s="33"/>
      <c r="O76" s="33"/>
      <c r="P76" s="33">
        <f>SUM(Q76:R76)</f>
        <v>25000</v>
      </c>
      <c r="Q76" s="33">
        <v>25000</v>
      </c>
      <c r="R76" s="33"/>
      <c r="S76" s="33">
        <f>SUM(T76:U76)</f>
        <v>25000</v>
      </c>
      <c r="T76" s="33">
        <v>25000</v>
      </c>
      <c r="U76" s="33"/>
      <c r="V76" s="66"/>
    </row>
    <row r="77" spans="1:22" ht="12.75" customHeight="1">
      <c r="A77" s="36" t="s">
        <v>479</v>
      </c>
      <c r="B77" s="72" t="s">
        <v>480</v>
      </c>
      <c r="C77" s="36" t="s">
        <v>481</v>
      </c>
      <c r="D77" s="36">
        <f>SUM(E77:F77)</f>
        <v>2843.4</v>
      </c>
      <c r="E77" s="36">
        <v>2843.4</v>
      </c>
      <c r="F77" s="36"/>
      <c r="G77" s="10">
        <f>SUM(H77:I77)</f>
        <v>32600</v>
      </c>
      <c r="H77" s="10">
        <v>32600</v>
      </c>
      <c r="I77" s="36"/>
      <c r="J77" s="33">
        <f>SUM(K77:L77)</f>
        <v>0</v>
      </c>
      <c r="K77" s="33"/>
      <c r="L77" s="33"/>
      <c r="M77" s="33"/>
      <c r="N77" s="33"/>
      <c r="O77" s="33"/>
      <c r="P77" s="33">
        <f>SUM(Q77:R77)</f>
        <v>0</v>
      </c>
      <c r="Q77" s="33"/>
      <c r="R77" s="33"/>
      <c r="S77" s="33"/>
      <c r="T77" s="33"/>
      <c r="U77" s="33"/>
      <c r="V77" s="66"/>
    </row>
    <row r="78" spans="1:22" ht="25.5" customHeight="1">
      <c r="A78" s="36" t="s">
        <v>482</v>
      </c>
      <c r="B78" s="57" t="s">
        <v>483</v>
      </c>
      <c r="C78" s="36" t="s">
        <v>378</v>
      </c>
      <c r="D78" s="10">
        <f>SUM(E78:F78)</f>
        <v>38702</v>
      </c>
      <c r="E78" s="10">
        <f>SUM(E80)</f>
        <v>38702</v>
      </c>
      <c r="F78" s="36"/>
      <c r="G78" s="40">
        <f>SUM(H78:I78)</f>
        <v>20400</v>
      </c>
      <c r="H78" s="40">
        <f>SUM(H80)</f>
        <v>20400</v>
      </c>
      <c r="I78" s="36"/>
      <c r="J78" s="40">
        <f>SUM(K78:L78)</f>
        <v>23400</v>
      </c>
      <c r="K78" s="40">
        <f>SUM(K80)</f>
        <v>23400</v>
      </c>
      <c r="L78" s="33"/>
      <c r="M78" s="33">
        <f>SUM(J78-G78)</f>
        <v>3000</v>
      </c>
      <c r="N78" s="33">
        <f>SUM(K78-H78)</f>
        <v>3000</v>
      </c>
      <c r="O78" s="33">
        <f>SUM(L78-I78)</f>
        <v>0</v>
      </c>
      <c r="P78" s="40">
        <f>SUM(Q78:R78)</f>
        <v>23400</v>
      </c>
      <c r="Q78" s="40">
        <f>SUM(Q80)</f>
        <v>23400</v>
      </c>
      <c r="R78" s="33"/>
      <c r="S78" s="40">
        <f>SUM(T78:U78)</f>
        <v>28400</v>
      </c>
      <c r="T78" s="40">
        <f>SUM(T80)</f>
        <v>28400</v>
      </c>
      <c r="U78" s="33"/>
      <c r="V78" s="66"/>
    </row>
    <row r="79" spans="1:22" ht="12.75" customHeight="1">
      <c r="A79" s="36"/>
      <c r="B79" s="72" t="s">
        <v>5</v>
      </c>
      <c r="C79" s="36"/>
      <c r="D79" s="36"/>
      <c r="E79" s="36"/>
      <c r="F79" s="36"/>
      <c r="G79" s="36"/>
      <c r="H79" s="36"/>
      <c r="I79" s="36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66"/>
    </row>
    <row r="80" spans="1:22" ht="25.5" customHeight="1">
      <c r="A80" s="36" t="s">
        <v>484</v>
      </c>
      <c r="B80" s="57" t="s">
        <v>485</v>
      </c>
      <c r="C80" s="36" t="s">
        <v>378</v>
      </c>
      <c r="D80" s="10">
        <f>SUM(E80:F80)</f>
        <v>38702</v>
      </c>
      <c r="E80" s="10">
        <f>SUM(E81:E83)</f>
        <v>38702</v>
      </c>
      <c r="F80" s="36"/>
      <c r="G80" s="36"/>
      <c r="H80" s="25">
        <f>SUM(H81:H83)</f>
        <v>20400</v>
      </c>
      <c r="I80" s="36"/>
      <c r="J80" s="33">
        <f>SUM(K80:L80)</f>
        <v>23400</v>
      </c>
      <c r="K80" s="25">
        <f>SUM(K81:K83)</f>
        <v>23400</v>
      </c>
      <c r="L80" s="33"/>
      <c r="M80" s="33"/>
      <c r="N80" s="33"/>
      <c r="O80" s="33"/>
      <c r="P80" s="33">
        <f>SUM(Q80:R80)</f>
        <v>23400</v>
      </c>
      <c r="Q80" s="25">
        <f>SUM(Q81:Q83)</f>
        <v>23400</v>
      </c>
      <c r="R80" s="33"/>
      <c r="S80" s="33">
        <f>SUM(T80:U80)</f>
        <v>28400</v>
      </c>
      <c r="T80" s="25">
        <f>SUM(T81:T83)</f>
        <v>28400</v>
      </c>
      <c r="U80" s="33"/>
      <c r="V80" s="66"/>
    </row>
    <row r="81" spans="1:22" ht="12.75" customHeight="1">
      <c r="A81" s="36">
        <v>4631</v>
      </c>
      <c r="B81" s="72" t="s">
        <v>612</v>
      </c>
      <c r="C81" s="36">
        <v>4631</v>
      </c>
      <c r="D81" s="10">
        <f>SUM(E81:F81)</f>
        <v>240</v>
      </c>
      <c r="E81" s="10">
        <v>240</v>
      </c>
      <c r="F81" s="36"/>
      <c r="G81" s="36"/>
      <c r="H81" s="36"/>
      <c r="I81" s="36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66"/>
    </row>
    <row r="82" spans="1:22" ht="18" customHeight="1">
      <c r="A82" s="36" t="s">
        <v>486</v>
      </c>
      <c r="B82" s="72" t="s">
        <v>487</v>
      </c>
      <c r="C82" s="36" t="s">
        <v>488</v>
      </c>
      <c r="D82" s="36">
        <f>SUM(E82:F82)</f>
        <v>0</v>
      </c>
      <c r="E82" s="36"/>
      <c r="F82" s="36"/>
      <c r="G82" s="36"/>
      <c r="H82" s="36"/>
      <c r="I82" s="36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66"/>
    </row>
    <row r="83" spans="1:22" ht="18" customHeight="1">
      <c r="A83" s="36" t="s">
        <v>489</v>
      </c>
      <c r="B83" s="72" t="s">
        <v>490</v>
      </c>
      <c r="C83" s="36" t="s">
        <v>491</v>
      </c>
      <c r="D83" s="10">
        <f>SUM(E83:F83)</f>
        <v>38462</v>
      </c>
      <c r="E83" s="10">
        <v>38462</v>
      </c>
      <c r="F83" s="36"/>
      <c r="G83" s="36"/>
      <c r="H83" s="10">
        <v>20400</v>
      </c>
      <c r="I83" s="36"/>
      <c r="J83" s="33">
        <f>SUM(K83:L83)</f>
        <v>23400</v>
      </c>
      <c r="K83" s="33">
        <v>23400</v>
      </c>
      <c r="L83" s="33"/>
      <c r="M83" s="33"/>
      <c r="N83" s="33"/>
      <c r="O83" s="33"/>
      <c r="P83" s="33">
        <f>SUM(Q83:R83)</f>
        <v>23400</v>
      </c>
      <c r="Q83" s="33">
        <v>23400</v>
      </c>
      <c r="R83" s="33"/>
      <c r="S83" s="33">
        <f>SUM(T83:U83)</f>
        <v>28400</v>
      </c>
      <c r="T83" s="33">
        <v>28400</v>
      </c>
      <c r="U83" s="33"/>
      <c r="V83" s="66"/>
    </row>
    <row r="84" spans="1:22" ht="25.5" customHeight="1">
      <c r="A84" s="36" t="s">
        <v>492</v>
      </c>
      <c r="B84" s="57" t="s">
        <v>493</v>
      </c>
      <c r="C84" s="36" t="s">
        <v>378</v>
      </c>
      <c r="D84" s="41">
        <f>SUM(D86+D89+D92+D94+D97)</f>
        <v>24217.2</v>
      </c>
      <c r="E84" s="41">
        <f>SUM(E86+E89+E92+E94+E97)</f>
        <v>304770.60000000003</v>
      </c>
      <c r="F84" s="36" t="s">
        <v>630</v>
      </c>
      <c r="G84" s="41">
        <f>SUM(G86+G89+G92+G94+G97)</f>
        <v>33100</v>
      </c>
      <c r="H84" s="41">
        <f>SUM(H86+H89+H92+H94+H97)</f>
        <v>418100</v>
      </c>
      <c r="I84" s="36"/>
      <c r="J84" s="41">
        <f>SUM(J86+J89+J92+J94+J97)</f>
        <v>33100</v>
      </c>
      <c r="K84" s="41">
        <f>SUM(K86+K89+K92+K94+K97)</f>
        <v>463100</v>
      </c>
      <c r="L84" s="33"/>
      <c r="M84" s="33">
        <f>SUM(J84-G84)</f>
        <v>0</v>
      </c>
      <c r="N84" s="33">
        <f>SUM(K84-H84)</f>
        <v>45000</v>
      </c>
      <c r="O84" s="33">
        <f>SUM(L84-I84)</f>
        <v>0</v>
      </c>
      <c r="P84" s="41">
        <f>SUM(P86+P89+P92+P94+P97)</f>
        <v>42100</v>
      </c>
      <c r="Q84" s="41">
        <f>SUM(Q86+Q89+Q92+Q94+Q97)</f>
        <v>482100</v>
      </c>
      <c r="R84" s="33"/>
      <c r="S84" s="41">
        <f>SUM(S86+S89+S92+S94+S97)</f>
        <v>33100</v>
      </c>
      <c r="T84" s="41">
        <f>SUM(T86+T89+T94+T97)</f>
        <v>493100</v>
      </c>
      <c r="U84" s="33"/>
      <c r="V84" s="66"/>
    </row>
    <row r="85" spans="1:22" ht="12.75" customHeight="1">
      <c r="A85" s="36"/>
      <c r="B85" s="72" t="s">
        <v>5</v>
      </c>
      <c r="C85" s="36"/>
      <c r="D85" s="36"/>
      <c r="E85" s="36"/>
      <c r="F85" s="36"/>
      <c r="G85" s="36"/>
      <c r="H85" s="36"/>
      <c r="I85" s="36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66"/>
    </row>
    <row r="86" spans="1:22" ht="25.5" customHeight="1">
      <c r="A86" s="36" t="s">
        <v>494</v>
      </c>
      <c r="B86" s="57" t="s">
        <v>495</v>
      </c>
      <c r="C86" s="36" t="s">
        <v>378</v>
      </c>
      <c r="D86" s="36">
        <f>SUM(E86:F86)</f>
        <v>10743.8</v>
      </c>
      <c r="E86" s="36">
        <f>SUM(E88)</f>
        <v>10743.8</v>
      </c>
      <c r="F86" s="36"/>
      <c r="G86" s="10">
        <f>SUM(H86:I86)</f>
        <v>13000</v>
      </c>
      <c r="H86" s="10">
        <f>SUM(H88)</f>
        <v>13000</v>
      </c>
      <c r="I86" s="36"/>
      <c r="J86" s="10">
        <f>SUM(K86:L86)</f>
        <v>20000</v>
      </c>
      <c r="K86" s="10">
        <f>SUM(K88)</f>
        <v>20000</v>
      </c>
      <c r="L86" s="33"/>
      <c r="M86" s="33"/>
      <c r="N86" s="33"/>
      <c r="O86" s="33"/>
      <c r="P86" s="10">
        <f>SUM(Q86:R86)</f>
        <v>20000</v>
      </c>
      <c r="Q86" s="10">
        <f>SUM(Q88)</f>
        <v>20000</v>
      </c>
      <c r="R86" s="33"/>
      <c r="S86" s="10">
        <f>SUM(T86:U86)</f>
        <v>20000</v>
      </c>
      <c r="T86" s="10">
        <f>SUM(T88)</f>
        <v>20000</v>
      </c>
      <c r="U86" s="33"/>
      <c r="V86" s="66"/>
    </row>
    <row r="87" spans="1:22" ht="12.75" customHeight="1">
      <c r="A87" s="36"/>
      <c r="B87" s="72" t="s">
        <v>202</v>
      </c>
      <c r="C87" s="36"/>
      <c r="D87" s="36"/>
      <c r="E87" s="36"/>
      <c r="F87" s="36"/>
      <c r="G87" s="36"/>
      <c r="H87" s="36"/>
      <c r="I87" s="36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66"/>
    </row>
    <row r="88" spans="1:22" ht="38.25" customHeight="1">
      <c r="A88" s="36" t="s">
        <v>496</v>
      </c>
      <c r="B88" s="72" t="s">
        <v>497</v>
      </c>
      <c r="C88" s="36" t="s">
        <v>498</v>
      </c>
      <c r="D88" s="36">
        <f aca="true" t="shared" si="22" ref="D88:D96">SUM(E88:F88)</f>
        <v>10743.8</v>
      </c>
      <c r="E88" s="36">
        <v>10743.8</v>
      </c>
      <c r="F88" s="36"/>
      <c r="G88" s="10">
        <f>SUM(H88:I88)</f>
        <v>13000</v>
      </c>
      <c r="H88" s="10">
        <v>13000</v>
      </c>
      <c r="I88" s="36"/>
      <c r="J88" s="10">
        <f>SUM(K88:L88)</f>
        <v>20000</v>
      </c>
      <c r="K88" s="33">
        <v>20000</v>
      </c>
      <c r="L88" s="33"/>
      <c r="M88" s="33"/>
      <c r="N88" s="33"/>
      <c r="O88" s="33"/>
      <c r="P88" s="10">
        <f>SUM(Q88:R88)</f>
        <v>20000</v>
      </c>
      <c r="Q88" s="33">
        <v>20000</v>
      </c>
      <c r="R88" s="33"/>
      <c r="S88" s="33">
        <f>SUM(T88:U88)</f>
        <v>20000</v>
      </c>
      <c r="T88" s="33">
        <v>20000</v>
      </c>
      <c r="U88" s="33"/>
      <c r="V88" s="66"/>
    </row>
    <row r="89" spans="1:22" ht="43.5" customHeight="1">
      <c r="A89" s="36" t="s">
        <v>499</v>
      </c>
      <c r="B89" s="57" t="s">
        <v>500</v>
      </c>
      <c r="C89" s="36" t="s">
        <v>378</v>
      </c>
      <c r="D89" s="10">
        <f t="shared" si="22"/>
        <v>3310.7</v>
      </c>
      <c r="E89" s="10">
        <f>SUM(E90:E91)</f>
        <v>3310.7</v>
      </c>
      <c r="F89" s="36"/>
      <c r="G89" s="10">
        <f>SUM(H89:I89)</f>
        <v>4100</v>
      </c>
      <c r="H89" s="10">
        <f>SUM(H91:H93)</f>
        <v>4100</v>
      </c>
      <c r="I89" s="36"/>
      <c r="J89" s="10">
        <f>SUM(K89:L89)</f>
        <v>4100</v>
      </c>
      <c r="K89" s="10">
        <f>SUM(K91:K93)</f>
        <v>4100</v>
      </c>
      <c r="L89" s="33"/>
      <c r="M89" s="33"/>
      <c r="N89" s="33"/>
      <c r="O89" s="33"/>
      <c r="P89" s="10">
        <f>SUM(Q89:R89)</f>
        <v>4100</v>
      </c>
      <c r="Q89" s="10">
        <f>SUM(Q91:Q93)</f>
        <v>4100</v>
      </c>
      <c r="R89" s="33"/>
      <c r="S89" s="33">
        <f>SUM(T89:U89)</f>
        <v>4100</v>
      </c>
      <c r="T89" s="10">
        <f>SUM(T91:T93)</f>
        <v>4100</v>
      </c>
      <c r="U89" s="33"/>
      <c r="V89" s="66"/>
    </row>
    <row r="90" spans="1:22" ht="12.75" customHeight="1">
      <c r="A90" s="36">
        <v>4722</v>
      </c>
      <c r="B90" s="72" t="s">
        <v>610</v>
      </c>
      <c r="C90" s="36">
        <v>4822</v>
      </c>
      <c r="D90" s="36">
        <f t="shared" si="22"/>
        <v>48.2</v>
      </c>
      <c r="E90" s="36">
        <v>48.2</v>
      </c>
      <c r="F90" s="36"/>
      <c r="G90" s="36"/>
      <c r="H90" s="36"/>
      <c r="I90" s="36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66"/>
    </row>
    <row r="91" spans="1:22" ht="21.75" customHeight="1">
      <c r="A91" s="36" t="s">
        <v>501</v>
      </c>
      <c r="B91" s="72" t="s">
        <v>502</v>
      </c>
      <c r="C91" s="36" t="s">
        <v>503</v>
      </c>
      <c r="D91" s="10">
        <f t="shared" si="22"/>
        <v>3262.5</v>
      </c>
      <c r="E91" s="10">
        <v>3262.5</v>
      </c>
      <c r="F91" s="36"/>
      <c r="G91" s="10">
        <f>SUM(H91:I91)</f>
        <v>4100</v>
      </c>
      <c r="H91" s="10">
        <v>4100</v>
      </c>
      <c r="I91" s="36"/>
      <c r="J91" s="33">
        <f>SUM(K91:L91)</f>
        <v>4100</v>
      </c>
      <c r="K91" s="33">
        <v>4100</v>
      </c>
      <c r="L91" s="33"/>
      <c r="M91" s="33"/>
      <c r="N91" s="33"/>
      <c r="O91" s="33"/>
      <c r="P91" s="33">
        <f>SUM(Q91:R91)</f>
        <v>4100</v>
      </c>
      <c r="Q91" s="33">
        <v>4100</v>
      </c>
      <c r="R91" s="33"/>
      <c r="S91" s="33">
        <f>SUM(T91:U91)</f>
        <v>4100</v>
      </c>
      <c r="T91" s="33">
        <v>4100</v>
      </c>
      <c r="U91" s="33"/>
      <c r="V91" s="66"/>
    </row>
    <row r="92" spans="1:22" ht="21.75" customHeight="1">
      <c r="A92" s="36">
        <v>4740</v>
      </c>
      <c r="B92" s="72" t="s">
        <v>628</v>
      </c>
      <c r="C92" s="36"/>
      <c r="D92" s="10">
        <f>SUM(E92:F92)</f>
        <v>933.7</v>
      </c>
      <c r="E92" s="10">
        <f>SUM(E93)</f>
        <v>933.7</v>
      </c>
      <c r="F92" s="36"/>
      <c r="G92" s="36"/>
      <c r="H92" s="36"/>
      <c r="I92" s="36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66"/>
    </row>
    <row r="93" spans="1:22" ht="21.75" customHeight="1">
      <c r="A93" s="36">
        <v>4741</v>
      </c>
      <c r="B93" s="72" t="s">
        <v>629</v>
      </c>
      <c r="C93" s="36">
        <v>4841</v>
      </c>
      <c r="D93" s="10">
        <f>SUM(E93:F93)</f>
        <v>933.7</v>
      </c>
      <c r="E93" s="10">
        <v>933.7</v>
      </c>
      <c r="F93" s="36"/>
      <c r="G93" s="36"/>
      <c r="H93" s="36"/>
      <c r="I93" s="36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66"/>
    </row>
    <row r="94" spans="1:22" ht="19.5" customHeight="1">
      <c r="A94" s="36" t="s">
        <v>504</v>
      </c>
      <c r="B94" s="57" t="s">
        <v>505</v>
      </c>
      <c r="C94" s="36" t="s">
        <v>378</v>
      </c>
      <c r="D94" s="10">
        <f t="shared" si="22"/>
        <v>230</v>
      </c>
      <c r="E94" s="10">
        <f>SUM(E95:E96)</f>
        <v>230</v>
      </c>
      <c r="F94" s="36"/>
      <c r="G94" s="10">
        <f>SUM(H94:I94)</f>
        <v>1000</v>
      </c>
      <c r="H94" s="10">
        <f>SUM(H96)</f>
        <v>1000</v>
      </c>
      <c r="I94" s="36"/>
      <c r="J94" s="10">
        <f>SUM(K94:L94)</f>
        <v>1000</v>
      </c>
      <c r="K94" s="10">
        <f>SUM(K96)</f>
        <v>1000</v>
      </c>
      <c r="L94" s="33"/>
      <c r="M94" s="33"/>
      <c r="N94" s="33"/>
      <c r="O94" s="33"/>
      <c r="P94" s="10">
        <f>SUM(Q94:R94)</f>
        <v>1000</v>
      </c>
      <c r="Q94" s="10">
        <f>SUM(Q96)</f>
        <v>1000</v>
      </c>
      <c r="R94" s="33"/>
      <c r="S94" s="10">
        <f>SUM(T94:U94)</f>
        <v>1000</v>
      </c>
      <c r="T94" s="10">
        <f>SUM(T96)</f>
        <v>1000</v>
      </c>
      <c r="U94" s="33"/>
      <c r="V94" s="66"/>
    </row>
    <row r="95" spans="1:22" ht="12.75" customHeight="1">
      <c r="A95" s="36"/>
      <c r="B95" s="72"/>
      <c r="C95" s="36"/>
      <c r="D95" s="36"/>
      <c r="E95" s="36"/>
      <c r="F95" s="36"/>
      <c r="G95" s="10"/>
      <c r="H95" s="10"/>
      <c r="I95" s="36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66"/>
    </row>
    <row r="96" spans="1:22" ht="20.25" customHeight="1">
      <c r="A96" s="36" t="s">
        <v>506</v>
      </c>
      <c r="B96" s="72" t="s">
        <v>507</v>
      </c>
      <c r="C96" s="36" t="s">
        <v>508</v>
      </c>
      <c r="D96" s="10">
        <f t="shared" si="22"/>
        <v>230</v>
      </c>
      <c r="E96" s="10">
        <v>230</v>
      </c>
      <c r="F96" s="36"/>
      <c r="G96" s="10">
        <f>SUM(H96:I96)</f>
        <v>1000</v>
      </c>
      <c r="H96" s="10">
        <v>1000</v>
      </c>
      <c r="I96" s="36"/>
      <c r="J96" s="33">
        <f>SUM(K96:L96)</f>
        <v>1000</v>
      </c>
      <c r="K96" s="33">
        <v>1000</v>
      </c>
      <c r="L96" s="33"/>
      <c r="M96" s="33"/>
      <c r="N96" s="33"/>
      <c r="O96" s="33"/>
      <c r="P96" s="33">
        <f>SUM(Q96:R96)</f>
        <v>1000</v>
      </c>
      <c r="Q96" s="33">
        <v>1000</v>
      </c>
      <c r="R96" s="33"/>
      <c r="S96" s="33">
        <f>SUM(T96:U96)</f>
        <v>1000</v>
      </c>
      <c r="T96" s="33">
        <v>1000</v>
      </c>
      <c r="U96" s="33"/>
      <c r="V96" s="66"/>
    </row>
    <row r="97" spans="1:22" ht="19.5" customHeight="1">
      <c r="A97" s="36" t="s">
        <v>509</v>
      </c>
      <c r="B97" s="57" t="s">
        <v>510</v>
      </c>
      <c r="C97" s="36" t="s">
        <v>378</v>
      </c>
      <c r="D97" s="10">
        <f>SUM(D99)</f>
        <v>8999</v>
      </c>
      <c r="E97" s="10">
        <f>SUM(E99)</f>
        <v>289552.4</v>
      </c>
      <c r="F97" s="36"/>
      <c r="G97" s="25">
        <f>SUM(G99)</f>
        <v>15000</v>
      </c>
      <c r="H97" s="25">
        <f>SUM(H99)</f>
        <v>400000</v>
      </c>
      <c r="I97" s="36"/>
      <c r="J97" s="25">
        <f>SUM(J99)</f>
        <v>8000</v>
      </c>
      <c r="K97" s="25">
        <f>SUM(K99)</f>
        <v>438000</v>
      </c>
      <c r="L97" s="33"/>
      <c r="M97" s="33"/>
      <c r="N97" s="33"/>
      <c r="O97" s="33"/>
      <c r="P97" s="25">
        <f>SUM(P99)</f>
        <v>17000</v>
      </c>
      <c r="Q97" s="25">
        <f>SUM(Q99)</f>
        <v>457000</v>
      </c>
      <c r="R97" s="33"/>
      <c r="S97" s="40">
        <f>SUM(S99)</f>
        <v>8000</v>
      </c>
      <c r="T97" s="40">
        <f>SUM(T99)</f>
        <v>468000</v>
      </c>
      <c r="U97" s="33"/>
      <c r="V97" s="66"/>
    </row>
    <row r="98" spans="1:22" ht="12.75" customHeight="1">
      <c r="A98" s="36"/>
      <c r="B98" s="72" t="s">
        <v>202</v>
      </c>
      <c r="C98" s="36"/>
      <c r="D98" s="36"/>
      <c r="E98" s="36"/>
      <c r="F98" s="36"/>
      <c r="G98" s="25"/>
      <c r="H98" s="25"/>
      <c r="I98" s="36"/>
      <c r="J98" s="33"/>
      <c r="K98" s="33"/>
      <c r="L98" s="33"/>
      <c r="M98" s="33"/>
      <c r="N98" s="33"/>
      <c r="O98" s="33"/>
      <c r="P98" s="33"/>
      <c r="Q98" s="33"/>
      <c r="R98" s="33"/>
      <c r="S98" s="33">
        <f>SUM(T98:U98)</f>
        <v>0</v>
      </c>
      <c r="T98" s="33"/>
      <c r="U98" s="33"/>
      <c r="V98" s="66"/>
    </row>
    <row r="99" spans="1:22" ht="18" customHeight="1">
      <c r="A99" s="36" t="s">
        <v>511</v>
      </c>
      <c r="B99" s="72" t="s">
        <v>512</v>
      </c>
      <c r="C99" s="36" t="s">
        <v>513</v>
      </c>
      <c r="D99" s="10">
        <v>8999</v>
      </c>
      <c r="E99" s="112">
        <v>289552.4</v>
      </c>
      <c r="F99" s="36"/>
      <c r="G99" s="25">
        <v>15000</v>
      </c>
      <c r="H99" s="25">
        <v>400000</v>
      </c>
      <c r="I99" s="36"/>
      <c r="J99" s="33">
        <v>8000</v>
      </c>
      <c r="K99" s="33">
        <v>438000</v>
      </c>
      <c r="L99" s="33"/>
      <c r="M99" s="33"/>
      <c r="N99" s="33"/>
      <c r="O99" s="33"/>
      <c r="P99" s="33">
        <v>17000</v>
      </c>
      <c r="Q99" s="33">
        <v>457000</v>
      </c>
      <c r="R99" s="33"/>
      <c r="S99" s="33">
        <v>8000</v>
      </c>
      <c r="T99" s="33">
        <v>468000</v>
      </c>
      <c r="U99" s="33"/>
      <c r="V99" s="66"/>
    </row>
    <row r="100" spans="1:22" ht="38.25" customHeight="1">
      <c r="A100" s="36" t="s">
        <v>514</v>
      </c>
      <c r="B100" s="72" t="s">
        <v>515</v>
      </c>
      <c r="C100" s="36" t="s">
        <v>378</v>
      </c>
      <c r="D100" s="10">
        <f>SUM(E100:F100)</f>
        <v>280553.3</v>
      </c>
      <c r="E100" s="10">
        <v>280553.3</v>
      </c>
      <c r="F100" s="36"/>
      <c r="G100" s="25">
        <f>SUM(H100:I100)</f>
        <v>385000</v>
      </c>
      <c r="H100" s="25">
        <v>385000</v>
      </c>
      <c r="I100" s="36"/>
      <c r="J100" s="33">
        <f>SUM(K100:L100)</f>
        <v>430000</v>
      </c>
      <c r="K100" s="33">
        <v>430000</v>
      </c>
      <c r="L100" s="33"/>
      <c r="M100" s="33"/>
      <c r="N100" s="33"/>
      <c r="O100" s="33"/>
      <c r="P100" s="33">
        <v>420000</v>
      </c>
      <c r="Q100" s="33">
        <v>440000</v>
      </c>
      <c r="R100" s="33"/>
      <c r="S100" s="33">
        <f>SUM(T100:U100)</f>
        <v>460000</v>
      </c>
      <c r="T100" s="33">
        <v>460000</v>
      </c>
      <c r="U100" s="33"/>
      <c r="V100" s="66"/>
    </row>
    <row r="101" spans="1:22" ht="19.5" customHeight="1">
      <c r="A101" s="36" t="s">
        <v>516</v>
      </c>
      <c r="B101" s="57" t="s">
        <v>517</v>
      </c>
      <c r="C101" s="36" t="s">
        <v>378</v>
      </c>
      <c r="D101" s="41">
        <f>SUM(E101:F101)</f>
        <v>667052.5</v>
      </c>
      <c r="E101" s="42"/>
      <c r="F101" s="41">
        <f>SUM(F103)</f>
        <v>667052.5</v>
      </c>
      <c r="G101" s="36">
        <f>SUM(H101:I101)</f>
        <v>1977671.6</v>
      </c>
      <c r="H101" s="36"/>
      <c r="I101" s="36">
        <f>SUM(I103+I109+I114)</f>
        <v>1977671.6</v>
      </c>
      <c r="J101" s="36">
        <f>SUM(K101:L101)</f>
        <v>2934110</v>
      </c>
      <c r="K101" s="33"/>
      <c r="L101" s="40">
        <f>SUM(L103+L109+L114)</f>
        <v>2934110</v>
      </c>
      <c r="M101" s="33">
        <f>SUM(J101-G101)</f>
        <v>956438.3999999999</v>
      </c>
      <c r="N101" s="33">
        <f>SUM(K101-H101)</f>
        <v>0</v>
      </c>
      <c r="O101" s="33">
        <f>SUM(L101-I101)</f>
        <v>956438.3999999999</v>
      </c>
      <c r="P101" s="36">
        <f>SUM(Q101:R101)</f>
        <v>1170251</v>
      </c>
      <c r="Q101" s="33"/>
      <c r="R101" s="40">
        <f>SUM(R103)</f>
        <v>1170251</v>
      </c>
      <c r="S101" s="36">
        <f>SUM(T101:U101)</f>
        <v>960000</v>
      </c>
      <c r="T101" s="33"/>
      <c r="U101" s="40">
        <f>SUM(U103+U109+U114)</f>
        <v>960000</v>
      </c>
      <c r="V101" s="66"/>
    </row>
    <row r="102" spans="1:22" ht="12.75" customHeight="1">
      <c r="A102" s="36"/>
      <c r="B102" s="72" t="s">
        <v>5</v>
      </c>
      <c r="C102" s="36"/>
      <c r="D102" s="36"/>
      <c r="E102" s="36"/>
      <c r="F102" s="36"/>
      <c r="G102" s="36"/>
      <c r="H102" s="36"/>
      <c r="I102" s="36"/>
      <c r="J102" s="33"/>
      <c r="K102" s="33"/>
      <c r="L102" s="25"/>
      <c r="M102" s="33"/>
      <c r="N102" s="33"/>
      <c r="O102" s="33"/>
      <c r="P102" s="33"/>
      <c r="Q102" s="33"/>
      <c r="R102" s="33"/>
      <c r="S102" s="33"/>
      <c r="T102" s="33"/>
      <c r="U102" s="33"/>
      <c r="V102" s="66"/>
    </row>
    <row r="103" spans="1:22" ht="19.5" customHeight="1">
      <c r="A103" s="36" t="s">
        <v>518</v>
      </c>
      <c r="B103" s="57" t="s">
        <v>519</v>
      </c>
      <c r="C103" s="36" t="s">
        <v>378</v>
      </c>
      <c r="D103" s="10">
        <f>SUM(E103:F103)</f>
        <v>667052.5</v>
      </c>
      <c r="E103" s="36"/>
      <c r="F103" s="10">
        <f>SUM(F105+F109+F114)</f>
        <v>667052.5</v>
      </c>
      <c r="G103" s="36">
        <f>SUM(H103:I103)</f>
        <v>1567588.2</v>
      </c>
      <c r="H103" s="36"/>
      <c r="I103" s="36">
        <f>SUM(I105)</f>
        <v>1567588.2</v>
      </c>
      <c r="J103" s="36">
        <f>SUM(K103:L103)</f>
        <v>2924110</v>
      </c>
      <c r="K103" s="33"/>
      <c r="L103" s="25">
        <f>SUM(L107:L108)</f>
        <v>2924110</v>
      </c>
      <c r="M103" s="33"/>
      <c r="N103" s="33"/>
      <c r="O103" s="33"/>
      <c r="P103" s="33">
        <f>SUM(Q103:R103)</f>
        <v>1170251</v>
      </c>
      <c r="Q103" s="33"/>
      <c r="R103" s="33">
        <f>SUM(R105+R109+R114)</f>
        <v>1170251</v>
      </c>
      <c r="S103" s="36">
        <f>SUM(T103:U103)</f>
        <v>959000</v>
      </c>
      <c r="T103" s="33"/>
      <c r="U103" s="25">
        <f>SUM(U107:U108)</f>
        <v>959000</v>
      </c>
      <c r="V103" s="66"/>
    </row>
    <row r="104" spans="1:22" ht="12.75" customHeight="1">
      <c r="A104" s="36"/>
      <c r="B104" s="72" t="s">
        <v>5</v>
      </c>
      <c r="C104" s="36"/>
      <c r="D104" s="36"/>
      <c r="E104" s="36"/>
      <c r="F104" s="36"/>
      <c r="G104" s="36"/>
      <c r="H104" s="36"/>
      <c r="I104" s="36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66"/>
    </row>
    <row r="105" spans="1:22" ht="19.5" customHeight="1">
      <c r="A105" s="36" t="s">
        <v>520</v>
      </c>
      <c r="B105" s="57" t="s">
        <v>521</v>
      </c>
      <c r="C105" s="36" t="s">
        <v>378</v>
      </c>
      <c r="D105" s="10">
        <f>SUM(E105:F105)</f>
        <v>601097.3999999999</v>
      </c>
      <c r="E105" s="10"/>
      <c r="F105" s="10">
        <f>SUM(F107:F108)</f>
        <v>601097.3999999999</v>
      </c>
      <c r="G105" s="36">
        <f>SUM(H105:I105)</f>
        <v>1567588.2</v>
      </c>
      <c r="H105" s="36"/>
      <c r="I105" s="36">
        <f>SUM(I107:I108)</f>
        <v>1567588.2</v>
      </c>
      <c r="J105" s="33"/>
      <c r="K105" s="33"/>
      <c r="L105" s="33"/>
      <c r="M105" s="33"/>
      <c r="N105" s="33"/>
      <c r="O105" s="33"/>
      <c r="P105" s="33">
        <f>SUM(Q105:R105)</f>
        <v>1169251</v>
      </c>
      <c r="Q105" s="33"/>
      <c r="R105" s="33">
        <f>SUM(R107:R108)</f>
        <v>1169251</v>
      </c>
      <c r="S105" s="33"/>
      <c r="T105" s="33"/>
      <c r="U105" s="33"/>
      <c r="V105" s="66"/>
    </row>
    <row r="106" spans="1:22" ht="12.75" customHeight="1">
      <c r="A106" s="36"/>
      <c r="B106" s="72" t="s">
        <v>202</v>
      </c>
      <c r="C106" s="36"/>
      <c r="D106" s="36"/>
      <c r="E106" s="36"/>
      <c r="F106" s="36"/>
      <c r="G106" s="36"/>
      <c r="H106" s="36"/>
      <c r="I106" s="36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66"/>
    </row>
    <row r="107" spans="1:22" ht="12.75" customHeight="1">
      <c r="A107" s="36" t="s">
        <v>522</v>
      </c>
      <c r="B107" s="72" t="s">
        <v>523</v>
      </c>
      <c r="C107" s="36" t="s">
        <v>522</v>
      </c>
      <c r="D107" s="10">
        <f>SUM(F107:F107)</f>
        <v>243318.3</v>
      </c>
      <c r="E107" s="112"/>
      <c r="F107" s="10">
        <v>243318.3</v>
      </c>
      <c r="G107" s="36">
        <f>SUM(H107:I107)</f>
        <v>514567.3</v>
      </c>
      <c r="H107" s="36"/>
      <c r="I107" s="36">
        <v>514567.3</v>
      </c>
      <c r="J107" s="33">
        <f>SUM(K107:L107)</f>
        <v>1304098.7</v>
      </c>
      <c r="K107" s="33"/>
      <c r="L107" s="33">
        <v>1304098.7</v>
      </c>
      <c r="M107" s="33"/>
      <c r="N107" s="33"/>
      <c r="O107" s="33"/>
      <c r="P107" s="33"/>
      <c r="Q107" s="33"/>
      <c r="R107" s="33"/>
      <c r="S107" s="33">
        <f>SUM(T107:U107)</f>
        <v>200000</v>
      </c>
      <c r="T107" s="33"/>
      <c r="U107" s="33">
        <v>200000</v>
      </c>
      <c r="V107" s="66"/>
    </row>
    <row r="108" spans="1:22" ht="12.75" customHeight="1">
      <c r="A108" s="36" t="s">
        <v>524</v>
      </c>
      <c r="B108" s="72" t="s">
        <v>525</v>
      </c>
      <c r="C108" s="36" t="s">
        <v>524</v>
      </c>
      <c r="D108" s="10">
        <f>SUM(F108:F108)</f>
        <v>357779.1</v>
      </c>
      <c r="F108" s="10">
        <v>357779.1</v>
      </c>
      <c r="G108" s="36">
        <f>SUM(H108:I108)</f>
        <v>1053020.9</v>
      </c>
      <c r="H108" s="36"/>
      <c r="I108" s="36">
        <v>1053020.9</v>
      </c>
      <c r="J108" s="33">
        <f>SUM(K108:L108)</f>
        <v>1620011.3</v>
      </c>
      <c r="K108" s="33"/>
      <c r="L108" s="33">
        <v>1620011.3</v>
      </c>
      <c r="M108" s="33"/>
      <c r="N108" s="33"/>
      <c r="O108" s="33"/>
      <c r="P108" s="33">
        <f>SUM(Q108:R108)</f>
        <v>1169251</v>
      </c>
      <c r="Q108" s="33"/>
      <c r="R108" s="33">
        <v>1169251</v>
      </c>
      <c r="S108" s="33">
        <f>SUM(T108:U108)</f>
        <v>759000</v>
      </c>
      <c r="T108" s="33"/>
      <c r="U108" s="33">
        <v>759000</v>
      </c>
      <c r="V108" s="66"/>
    </row>
    <row r="109" spans="1:22" ht="19.5" customHeight="1">
      <c r="A109" s="36" t="s">
        <v>526</v>
      </c>
      <c r="B109" s="57" t="s">
        <v>527</v>
      </c>
      <c r="C109" s="36" t="s">
        <v>378</v>
      </c>
      <c r="D109" s="42">
        <f>SUM(E109:F109)</f>
        <v>35249.799999999996</v>
      </c>
      <c r="E109" s="36"/>
      <c r="F109" s="42">
        <f>SUM(F111:F113)</f>
        <v>35249.799999999996</v>
      </c>
      <c r="G109" s="36">
        <f>SUM(H109:I109)</f>
        <v>366458.4</v>
      </c>
      <c r="H109" s="36"/>
      <c r="I109" s="36">
        <f>SUM(I111:I113)</f>
        <v>366458.4</v>
      </c>
      <c r="J109" s="36">
        <f>SUM(K109:L109)</f>
        <v>10000</v>
      </c>
      <c r="K109" s="33"/>
      <c r="L109" s="42">
        <f>SUM(L111:L113)</f>
        <v>10000</v>
      </c>
      <c r="M109" s="33">
        <f>SUM(J109-G109)</f>
        <v>-356458.4</v>
      </c>
      <c r="N109" s="33">
        <f>SUM(K109-H109)</f>
        <v>0</v>
      </c>
      <c r="O109" s="33">
        <f>SUM(L109-I109)</f>
        <v>-356458.4</v>
      </c>
      <c r="P109" s="36">
        <f>SUM(Q109:R109)</f>
        <v>1000</v>
      </c>
      <c r="Q109" s="33"/>
      <c r="R109" s="42">
        <f>SUM(R111:R113)</f>
        <v>1000</v>
      </c>
      <c r="S109" s="36">
        <f>SUM(T109:U109)</f>
        <v>1000</v>
      </c>
      <c r="T109" s="33"/>
      <c r="U109" s="42">
        <f>SUM(U111:U113)</f>
        <v>1000</v>
      </c>
      <c r="V109" s="66"/>
    </row>
    <row r="110" spans="1:22" ht="12.75" customHeight="1">
      <c r="A110" s="36"/>
      <c r="B110" s="72" t="s">
        <v>202</v>
      </c>
      <c r="C110" s="36"/>
      <c r="D110" s="36"/>
      <c r="E110" s="36"/>
      <c r="F110" s="36"/>
      <c r="G110" s="36"/>
      <c r="H110" s="36"/>
      <c r="I110" s="36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66"/>
    </row>
    <row r="111" spans="1:22" ht="12.75" customHeight="1">
      <c r="A111" s="36" t="s">
        <v>528</v>
      </c>
      <c r="B111" s="72" t="s">
        <v>529</v>
      </c>
      <c r="C111" s="36" t="s">
        <v>528</v>
      </c>
      <c r="D111" s="10">
        <f aca="true" t="shared" si="23" ref="D111:D117">SUM(E111:F111)</f>
        <v>18965</v>
      </c>
      <c r="E111" s="36"/>
      <c r="F111" s="10">
        <v>18965</v>
      </c>
      <c r="G111" s="36">
        <f>SUM(H111:I111)</f>
        <v>49159.4</v>
      </c>
      <c r="H111" s="36"/>
      <c r="I111" s="36">
        <v>49159.4</v>
      </c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66"/>
    </row>
    <row r="112" spans="1:22" ht="12.75" customHeight="1">
      <c r="A112" s="36" t="s">
        <v>530</v>
      </c>
      <c r="B112" s="72" t="s">
        <v>531</v>
      </c>
      <c r="C112" s="36" t="s">
        <v>530</v>
      </c>
      <c r="D112" s="10">
        <f t="shared" si="23"/>
        <v>10933.6</v>
      </c>
      <c r="E112" s="36"/>
      <c r="F112" s="10">
        <v>10933.6</v>
      </c>
      <c r="G112" s="36">
        <f>SUM(H112:I112)</f>
        <v>12200</v>
      </c>
      <c r="H112" s="36"/>
      <c r="I112" s="10">
        <v>12200</v>
      </c>
      <c r="J112" s="33">
        <f>SUM(K112:L112)</f>
        <v>9000</v>
      </c>
      <c r="K112" s="33"/>
      <c r="L112" s="33">
        <v>9000</v>
      </c>
      <c r="M112" s="33"/>
      <c r="N112" s="33"/>
      <c r="O112" s="33"/>
      <c r="P112" s="33"/>
      <c r="Q112" s="33"/>
      <c r="R112" s="33"/>
      <c r="S112" s="33"/>
      <c r="T112" s="33"/>
      <c r="U112" s="33"/>
      <c r="V112" s="66"/>
    </row>
    <row r="113" spans="1:22" ht="12.75" customHeight="1">
      <c r="A113" s="36" t="s">
        <v>532</v>
      </c>
      <c r="B113" s="72" t="s">
        <v>533</v>
      </c>
      <c r="C113" s="36" t="s">
        <v>534</v>
      </c>
      <c r="D113" s="10">
        <f t="shared" si="23"/>
        <v>5351.2</v>
      </c>
      <c r="E113" s="10"/>
      <c r="F113" s="10">
        <v>5351.2</v>
      </c>
      <c r="G113" s="36">
        <f>SUM(H113:I113)</f>
        <v>305099</v>
      </c>
      <c r="H113" s="36"/>
      <c r="I113" s="10">
        <v>305099</v>
      </c>
      <c r="J113" s="33">
        <f>SUM(K113:L113)</f>
        <v>1000</v>
      </c>
      <c r="K113" s="33"/>
      <c r="L113" s="33">
        <v>1000</v>
      </c>
      <c r="M113" s="33"/>
      <c r="N113" s="33"/>
      <c r="O113" s="33"/>
      <c r="P113" s="33"/>
      <c r="Q113" s="33"/>
      <c r="R113" s="33">
        <v>1000</v>
      </c>
      <c r="S113" s="33"/>
      <c r="T113" s="33"/>
      <c r="U113" s="33">
        <v>1000</v>
      </c>
      <c r="V113" s="66"/>
    </row>
    <row r="114" spans="1:22" ht="19.5" customHeight="1">
      <c r="A114" s="36" t="s">
        <v>535</v>
      </c>
      <c r="B114" s="57" t="s">
        <v>536</v>
      </c>
      <c r="C114" s="36" t="s">
        <v>378</v>
      </c>
      <c r="D114" s="41">
        <f t="shared" si="23"/>
        <v>30705.3</v>
      </c>
      <c r="E114" s="36"/>
      <c r="F114" s="41">
        <f>SUM(F115:F117)</f>
        <v>30705.3</v>
      </c>
      <c r="G114" s="36"/>
      <c r="H114" s="36"/>
      <c r="I114" s="25">
        <f>SUM(I115:I117)</f>
        <v>43625</v>
      </c>
      <c r="J114" s="33"/>
      <c r="K114" s="33"/>
      <c r="L114" s="36">
        <f>SUM(L115:L117)</f>
        <v>0</v>
      </c>
      <c r="M114" s="33"/>
      <c r="N114" s="33"/>
      <c r="O114" s="33"/>
      <c r="P114" s="33"/>
      <c r="Q114" s="33"/>
      <c r="R114" s="33"/>
      <c r="S114" s="33"/>
      <c r="T114" s="33"/>
      <c r="U114" s="33"/>
      <c r="V114" s="66"/>
    </row>
    <row r="115" spans="1:22" ht="12.75" customHeight="1">
      <c r="A115" s="36">
        <v>5131</v>
      </c>
      <c r="B115" s="72" t="s">
        <v>619</v>
      </c>
      <c r="C115" s="36">
        <v>5131</v>
      </c>
      <c r="D115" s="10">
        <f t="shared" si="23"/>
        <v>800</v>
      </c>
      <c r="E115" s="10"/>
      <c r="F115" s="10">
        <v>800</v>
      </c>
      <c r="G115" s="36"/>
      <c r="H115" s="36"/>
      <c r="I115" s="25">
        <v>2000</v>
      </c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66"/>
    </row>
    <row r="116" spans="1:22" ht="12.75" customHeight="1">
      <c r="A116" s="36" t="s">
        <v>537</v>
      </c>
      <c r="B116" s="72" t="s">
        <v>538</v>
      </c>
      <c r="C116" s="36" t="s">
        <v>537</v>
      </c>
      <c r="D116" s="10">
        <f t="shared" si="23"/>
        <v>262</v>
      </c>
      <c r="E116" s="10"/>
      <c r="F116" s="10">
        <v>262</v>
      </c>
      <c r="G116" s="36"/>
      <c r="H116" s="36"/>
      <c r="I116" s="25">
        <v>0</v>
      </c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66"/>
    </row>
    <row r="117" spans="1:22" ht="12.75" customHeight="1">
      <c r="A117" s="36" t="s">
        <v>539</v>
      </c>
      <c r="B117" s="72" t="s">
        <v>540</v>
      </c>
      <c r="C117" s="36" t="s">
        <v>539</v>
      </c>
      <c r="D117" s="10">
        <f t="shared" si="23"/>
        <v>29643.3</v>
      </c>
      <c r="E117" s="10"/>
      <c r="F117" s="10">
        <v>29643.3</v>
      </c>
      <c r="G117" s="36"/>
      <c r="H117" s="36"/>
      <c r="I117" s="25">
        <v>41625</v>
      </c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66"/>
    </row>
    <row r="118" spans="1:22" ht="27.75" customHeight="1">
      <c r="A118" s="36" t="s">
        <v>541</v>
      </c>
      <c r="B118" s="57" t="s">
        <v>542</v>
      </c>
      <c r="C118" s="36" t="s">
        <v>378</v>
      </c>
      <c r="D118" s="36">
        <f>SUM(E118:F118)</f>
        <v>-84276.3</v>
      </c>
      <c r="E118" s="36"/>
      <c r="F118" s="36">
        <f>SUM(F120+F124)</f>
        <v>-84276.3</v>
      </c>
      <c r="G118" s="36">
        <f>SUM(H118:I118)</f>
        <v>-392138.7</v>
      </c>
      <c r="H118" s="36"/>
      <c r="I118" s="25">
        <f>SUM(I120+I126)</f>
        <v>-392138.7</v>
      </c>
      <c r="J118" s="36">
        <f>SUM(K118:L118)</f>
        <v>-153000</v>
      </c>
      <c r="K118" s="33"/>
      <c r="L118" s="25">
        <f>SUM(L120+L126)</f>
        <v>-153000</v>
      </c>
      <c r="M118" s="33"/>
      <c r="N118" s="33"/>
      <c r="O118" s="33"/>
      <c r="P118" s="36">
        <f>SUM(Q118:R118)</f>
        <v>-153000</v>
      </c>
      <c r="Q118" s="33"/>
      <c r="R118" s="25">
        <f>SUM(R120+R126)</f>
        <v>-153000</v>
      </c>
      <c r="S118" s="33"/>
      <c r="T118" s="33"/>
      <c r="U118" s="25">
        <f>SUM(U120+U126)</f>
        <v>0</v>
      </c>
      <c r="V118" s="66"/>
    </row>
    <row r="119" spans="1:22" ht="12.75" customHeight="1">
      <c r="A119" s="36"/>
      <c r="B119" s="72" t="s">
        <v>5</v>
      </c>
      <c r="C119" s="36"/>
      <c r="D119" s="66"/>
      <c r="E119" s="66"/>
      <c r="F119" s="66"/>
      <c r="G119" s="36"/>
      <c r="H119" s="36"/>
      <c r="I119" s="36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66"/>
    </row>
    <row r="120" spans="1:22" ht="27.75" customHeight="1">
      <c r="A120" s="36" t="s">
        <v>543</v>
      </c>
      <c r="B120" s="57" t="s">
        <v>544</v>
      </c>
      <c r="C120" s="36" t="s">
        <v>378</v>
      </c>
      <c r="D120" s="36">
        <f>SUM(E120:F120)</f>
        <v>-5658.7</v>
      </c>
      <c r="E120" s="36"/>
      <c r="F120" s="36">
        <f>SUM(F121:F123)</f>
        <v>-5658.7</v>
      </c>
      <c r="G120" s="36">
        <f>SUM(H120:I120)</f>
        <v>-16000</v>
      </c>
      <c r="H120" s="36"/>
      <c r="I120" s="25">
        <f>SUM(I121:I123)</f>
        <v>-16000</v>
      </c>
      <c r="J120" s="36">
        <f>SUM(K120:L120)</f>
        <v>-13000</v>
      </c>
      <c r="K120" s="33"/>
      <c r="L120" s="25">
        <f>SUM(L121:L123)</f>
        <v>-13000</v>
      </c>
      <c r="M120" s="33"/>
      <c r="N120" s="33"/>
      <c r="O120" s="33"/>
      <c r="P120" s="36">
        <f>SUM(Q120:R120)</f>
        <v>-13000</v>
      </c>
      <c r="Q120" s="33"/>
      <c r="R120" s="25">
        <f>SUM(R121:R123)</f>
        <v>-13000</v>
      </c>
      <c r="S120" s="33"/>
      <c r="T120" s="33"/>
      <c r="U120" s="25">
        <f>SUM(U121:U123)</f>
        <v>0</v>
      </c>
      <c r="V120" s="66"/>
    </row>
    <row r="121" spans="1:22" ht="12.75" customHeight="1">
      <c r="A121" s="36">
        <v>6130</v>
      </c>
      <c r="B121" s="72" t="s">
        <v>618</v>
      </c>
      <c r="C121" s="36">
        <v>8131</v>
      </c>
      <c r="D121" s="36">
        <f>SUM(E121:F121)</f>
        <v>-3988.5</v>
      </c>
      <c r="E121" s="36"/>
      <c r="F121" s="36">
        <v>-3988.5</v>
      </c>
      <c r="G121" s="36">
        <f>SUM(H121:I121)</f>
        <v>-10000</v>
      </c>
      <c r="H121" s="36"/>
      <c r="I121" s="25">
        <v>-10000</v>
      </c>
      <c r="J121" s="33">
        <f>SUM(K121:L121)</f>
        <v>-13000</v>
      </c>
      <c r="K121" s="33"/>
      <c r="L121" s="33">
        <v>-13000</v>
      </c>
      <c r="M121" s="33"/>
      <c r="N121" s="33"/>
      <c r="O121" s="33"/>
      <c r="P121" s="33"/>
      <c r="Q121" s="33"/>
      <c r="R121" s="33">
        <v>-13000</v>
      </c>
      <c r="S121" s="33"/>
      <c r="T121" s="33"/>
      <c r="U121" s="33"/>
      <c r="V121" s="66"/>
    </row>
    <row r="122" spans="1:22" ht="12.75" customHeight="1">
      <c r="A122" s="36" t="s">
        <v>545</v>
      </c>
      <c r="B122" s="72" t="s">
        <v>546</v>
      </c>
      <c r="C122" s="36" t="s">
        <v>547</v>
      </c>
      <c r="D122" s="10">
        <f>SUM(E122:F122)</f>
        <v>-235.2</v>
      </c>
      <c r="E122" s="10"/>
      <c r="F122" s="10">
        <v>-235.2</v>
      </c>
      <c r="G122" s="36"/>
      <c r="H122" s="36"/>
      <c r="I122" s="36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66"/>
    </row>
    <row r="123" spans="1:22" ht="12.75" customHeight="1">
      <c r="A123" s="36" t="s">
        <v>548</v>
      </c>
      <c r="B123" s="72" t="s">
        <v>549</v>
      </c>
      <c r="C123" s="36" t="s">
        <v>550</v>
      </c>
      <c r="D123" s="10">
        <f>SUM(E123:F123)</f>
        <v>-1435</v>
      </c>
      <c r="E123" s="10"/>
      <c r="F123" s="10">
        <v>-1435</v>
      </c>
      <c r="G123" s="36"/>
      <c r="H123" s="36"/>
      <c r="I123" s="10">
        <v>-6000</v>
      </c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66"/>
    </row>
    <row r="124" spans="1:22" ht="27.75" customHeight="1">
      <c r="A124" s="36" t="s">
        <v>551</v>
      </c>
      <c r="B124" s="57" t="s">
        <v>552</v>
      </c>
      <c r="C124" s="36" t="s">
        <v>378</v>
      </c>
      <c r="D124" s="36"/>
      <c r="E124" s="36"/>
      <c r="F124" s="36">
        <f>SUM(F126)</f>
        <v>-78617.6</v>
      </c>
      <c r="G124" s="36"/>
      <c r="H124" s="36"/>
      <c r="I124" s="36">
        <f>SUM(I126)</f>
        <v>-376138.7</v>
      </c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66"/>
    </row>
    <row r="125" spans="1:22" ht="12.75" customHeight="1">
      <c r="A125" s="36"/>
      <c r="B125" s="72" t="s">
        <v>5</v>
      </c>
      <c r="C125" s="36"/>
      <c r="D125" s="36"/>
      <c r="E125" s="36"/>
      <c r="F125" s="36"/>
      <c r="G125" s="36"/>
      <c r="H125" s="36"/>
      <c r="I125" s="36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66"/>
    </row>
    <row r="126" spans="1:22" ht="12.75" customHeight="1">
      <c r="A126" s="36" t="s">
        <v>553</v>
      </c>
      <c r="B126" s="72" t="s">
        <v>554</v>
      </c>
      <c r="C126" s="36" t="s">
        <v>555</v>
      </c>
      <c r="D126" s="36">
        <f>SUM(E126:F126)</f>
        <v>-78617.6</v>
      </c>
      <c r="E126" s="36"/>
      <c r="F126" s="36">
        <v>-78617.6</v>
      </c>
      <c r="G126" s="36">
        <f>SUM(H126:I126)</f>
        <v>-376138.7</v>
      </c>
      <c r="H126" s="36"/>
      <c r="I126" s="36">
        <v>-376138.7</v>
      </c>
      <c r="J126" s="33"/>
      <c r="K126" s="33"/>
      <c r="L126" s="33">
        <v>-140000</v>
      </c>
      <c r="M126" s="33"/>
      <c r="N126" s="33"/>
      <c r="O126" s="33"/>
      <c r="P126" s="33"/>
      <c r="Q126" s="33"/>
      <c r="R126" s="33">
        <v>-140000</v>
      </c>
      <c r="S126" s="33"/>
      <c r="T126" s="33"/>
      <c r="U126" s="33"/>
      <c r="V126" s="66"/>
    </row>
    <row r="127" spans="3:23" ht="10.5"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3:21" ht="10.5"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</row>
    <row r="129" spans="3:21" ht="10.5"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</row>
    <row r="130" spans="3:21" ht="10.5"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</row>
    <row r="131" spans="3:21" ht="10.5"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</row>
    <row r="132" spans="3:21" ht="10.5"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</row>
    <row r="133" spans="3:21" ht="10.5"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</row>
    <row r="134" spans="3:21" ht="10.5"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</row>
    <row r="135" spans="3:21" ht="10.5"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</row>
    <row r="136" spans="3:21" ht="10.5"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</row>
    <row r="137" spans="3:21" ht="10.5"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</row>
    <row r="138" spans="3:21" ht="10.5"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</row>
    <row r="139" spans="3:21" ht="10.5"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</row>
    <row r="140" spans="3:21" ht="10.5"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</row>
    <row r="141" spans="3:21" ht="10.5"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</row>
  </sheetData>
  <sheetProtection/>
  <mergeCells count="24">
    <mergeCell ref="V6:V7"/>
    <mergeCell ref="T2:V2"/>
    <mergeCell ref="A3:U3"/>
    <mergeCell ref="A5:A7"/>
    <mergeCell ref="B5:B7"/>
    <mergeCell ref="C5:C7"/>
    <mergeCell ref="J6:J7"/>
    <mergeCell ref="K6:L6"/>
    <mergeCell ref="S6:S7"/>
    <mergeCell ref="T6:U6"/>
    <mergeCell ref="D5:F5"/>
    <mergeCell ref="G5:I5"/>
    <mergeCell ref="D6:D7"/>
    <mergeCell ref="E6:F6"/>
    <mergeCell ref="G6:G7"/>
    <mergeCell ref="H6:I6"/>
    <mergeCell ref="P5:R5"/>
    <mergeCell ref="S5:U5"/>
    <mergeCell ref="P6:P7"/>
    <mergeCell ref="Q6:R6"/>
    <mergeCell ref="N6:O6"/>
    <mergeCell ref="J5:L5"/>
    <mergeCell ref="M5:O5"/>
    <mergeCell ref="M6:M7"/>
  </mergeCells>
  <printOptions/>
  <pageMargins left="0.07874015748031496" right="0.07874015748031496" top="0.07874015748031496" bottom="0.07874015748031496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24"/>
  <sheetViews>
    <sheetView zoomScale="120" zoomScaleNormal="120" zoomScalePageLayoutView="0" workbookViewId="0" topLeftCell="B1">
      <selection activeCell="C15" sqref="C15"/>
    </sheetView>
  </sheetViews>
  <sheetFormatPr defaultColWidth="9.140625" defaultRowHeight="12.75" customHeight="1"/>
  <cols>
    <col min="1" max="1" width="11.421875" style="1" customWidth="1"/>
    <col min="2" max="2" width="45.00390625" style="115" customWidth="1"/>
    <col min="3" max="8" width="12.7109375" style="115" customWidth="1"/>
    <col min="9" max="9" width="12.7109375" style="114" customWidth="1"/>
    <col min="10" max="10" width="13.28125" style="114" customWidth="1"/>
    <col min="11" max="15" width="12.28125" style="114" customWidth="1"/>
    <col min="16" max="17" width="14.28125" style="114" customWidth="1"/>
    <col min="18" max="18" width="13.140625" style="114" customWidth="1"/>
    <col min="19" max="20" width="14.421875" style="114" customWidth="1"/>
    <col min="21" max="21" width="19.8515625" style="1" customWidth="1"/>
    <col min="22" max="16384" width="9.28125" style="1" customWidth="1"/>
  </cols>
  <sheetData>
    <row r="2" spans="20:22" ht="30" customHeight="1">
      <c r="T2" s="158" t="s">
        <v>595</v>
      </c>
      <c r="U2" s="158"/>
      <c r="V2" s="116"/>
    </row>
    <row r="3" spans="1:20" ht="21.75" customHeight="1">
      <c r="A3" s="128" t="s">
        <v>643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</row>
    <row r="4" ht="20.25" customHeight="1" thickBot="1">
      <c r="U4" s="117" t="s">
        <v>0</v>
      </c>
    </row>
    <row r="5" spans="1:21" ht="30.75" customHeight="1">
      <c r="A5" s="153"/>
      <c r="B5" s="160"/>
      <c r="C5" s="156" t="s">
        <v>598</v>
      </c>
      <c r="D5" s="156"/>
      <c r="E5" s="156"/>
      <c r="F5" s="156" t="s">
        <v>599</v>
      </c>
      <c r="G5" s="156"/>
      <c r="H5" s="156"/>
      <c r="I5" s="156" t="s">
        <v>184</v>
      </c>
      <c r="J5" s="156"/>
      <c r="K5" s="156"/>
      <c r="L5" s="159" t="s">
        <v>600</v>
      </c>
      <c r="M5" s="159"/>
      <c r="N5" s="159"/>
      <c r="O5" s="156" t="s">
        <v>185</v>
      </c>
      <c r="P5" s="156"/>
      <c r="Q5" s="156"/>
      <c r="R5" s="156" t="s">
        <v>186</v>
      </c>
      <c r="S5" s="156"/>
      <c r="T5" s="156"/>
      <c r="U5" s="9" t="s">
        <v>601</v>
      </c>
    </row>
    <row r="6" spans="1:21" ht="19.5" customHeight="1">
      <c r="A6" s="154"/>
      <c r="B6" s="161"/>
      <c r="C6" s="155" t="s">
        <v>4</v>
      </c>
      <c r="D6" s="155" t="s">
        <v>5</v>
      </c>
      <c r="E6" s="155"/>
      <c r="F6" s="155" t="s">
        <v>4</v>
      </c>
      <c r="G6" s="155" t="s">
        <v>5</v>
      </c>
      <c r="H6" s="155"/>
      <c r="I6" s="155" t="s">
        <v>4</v>
      </c>
      <c r="J6" s="155" t="s">
        <v>5</v>
      </c>
      <c r="K6" s="155"/>
      <c r="L6" s="155" t="s">
        <v>4</v>
      </c>
      <c r="M6" s="155" t="s">
        <v>5</v>
      </c>
      <c r="N6" s="155"/>
      <c r="O6" s="155" t="s">
        <v>4</v>
      </c>
      <c r="P6" s="155" t="s">
        <v>5</v>
      </c>
      <c r="Q6" s="155"/>
      <c r="R6" s="155" t="s">
        <v>4</v>
      </c>
      <c r="S6" s="155" t="s">
        <v>5</v>
      </c>
      <c r="T6" s="155"/>
      <c r="U6" s="157" t="s">
        <v>602</v>
      </c>
    </row>
    <row r="7" spans="1:21" ht="49.5" customHeight="1">
      <c r="A7" s="154"/>
      <c r="B7" s="161"/>
      <c r="C7" s="155"/>
      <c r="D7" s="5" t="s">
        <v>6</v>
      </c>
      <c r="E7" s="5" t="s">
        <v>7</v>
      </c>
      <c r="F7" s="155"/>
      <c r="G7" s="5" t="s">
        <v>6</v>
      </c>
      <c r="H7" s="5" t="s">
        <v>7</v>
      </c>
      <c r="I7" s="155"/>
      <c r="J7" s="5" t="s">
        <v>6</v>
      </c>
      <c r="K7" s="5" t="s">
        <v>7</v>
      </c>
      <c r="L7" s="155"/>
      <c r="M7" s="5" t="s">
        <v>6</v>
      </c>
      <c r="N7" s="5" t="s">
        <v>7</v>
      </c>
      <c r="O7" s="155"/>
      <c r="P7" s="5" t="s">
        <v>6</v>
      </c>
      <c r="Q7" s="5" t="s">
        <v>7</v>
      </c>
      <c r="R7" s="155"/>
      <c r="S7" s="5" t="s">
        <v>6</v>
      </c>
      <c r="T7" s="5" t="s">
        <v>7</v>
      </c>
      <c r="U7" s="157"/>
    </row>
    <row r="8" spans="1:21" ht="21.75" customHeight="1">
      <c r="A8" s="2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  <c r="R8" s="3">
        <v>18</v>
      </c>
      <c r="S8" s="3">
        <v>19</v>
      </c>
      <c r="T8" s="3">
        <v>20</v>
      </c>
      <c r="U8" s="7">
        <v>21</v>
      </c>
    </row>
    <row r="9" spans="1:21" ht="18.75" customHeight="1">
      <c r="A9" s="6" t="s">
        <v>1</v>
      </c>
      <c r="B9" s="4" t="s">
        <v>10</v>
      </c>
      <c r="C9" s="4"/>
      <c r="D9" s="4"/>
      <c r="E9" s="4"/>
      <c r="F9" s="4"/>
      <c r="G9" s="4"/>
      <c r="H9" s="4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118"/>
    </row>
    <row r="10" spans="1:21" ht="27.75" customHeight="1" thickBot="1">
      <c r="A10" s="8" t="s">
        <v>556</v>
      </c>
      <c r="B10" s="119" t="s">
        <v>557</v>
      </c>
      <c r="C10" s="120">
        <f>SUM(D10:E10)</f>
        <v>-22297.309999999998</v>
      </c>
      <c r="D10" s="120">
        <v>118383.47</v>
      </c>
      <c r="E10" s="120">
        <v>-140680.78</v>
      </c>
      <c r="F10" s="120">
        <f>SUM(G10:H10)</f>
        <v>-131481.8</v>
      </c>
      <c r="G10" s="119"/>
      <c r="H10" s="119">
        <v>-131481.8</v>
      </c>
      <c r="I10" s="120">
        <f>SUM(J10:K10)</f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0">
        <f>SUM(P10:Q10)</f>
        <v>0</v>
      </c>
      <c r="P10" s="121">
        <v>0</v>
      </c>
      <c r="Q10" s="121">
        <v>0</v>
      </c>
      <c r="R10" s="120">
        <f>SUM(S10:T10)</f>
        <v>0</v>
      </c>
      <c r="S10" s="121">
        <v>0</v>
      </c>
      <c r="T10" s="121">
        <v>0</v>
      </c>
      <c r="U10" s="122"/>
    </row>
    <row r="11" spans="2:20" ht="12.7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9:20" ht="12.75" customHeight="1"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</row>
    <row r="13" spans="9:20" ht="12.75" customHeight="1"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</row>
    <row r="14" spans="9:20" ht="12.75" customHeight="1"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</row>
    <row r="15" spans="9:20" ht="12.75" customHeight="1"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</row>
    <row r="16" spans="9:20" ht="12.75" customHeight="1"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</row>
    <row r="17" spans="9:20" ht="12.75" customHeight="1"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</row>
    <row r="18" spans="9:20" ht="12.75" customHeight="1"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</row>
    <row r="19" spans="9:20" ht="12.75" customHeight="1"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</row>
    <row r="20" spans="9:20" ht="12.75" customHeight="1"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</row>
    <row r="21" spans="9:20" ht="12.75" customHeight="1"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</row>
    <row r="22" spans="9:20" ht="12.75" customHeight="1"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</row>
    <row r="23" spans="9:20" ht="12.75" customHeight="1"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</row>
    <row r="24" spans="9:20" ht="12.75" customHeight="1"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</row>
  </sheetData>
  <sheetProtection/>
  <mergeCells count="23">
    <mergeCell ref="O5:Q5"/>
    <mergeCell ref="R5:T5"/>
    <mergeCell ref="I6:I7"/>
    <mergeCell ref="C6:C7"/>
    <mergeCell ref="O6:O7"/>
    <mergeCell ref="P6:Q6"/>
    <mergeCell ref="U6:U7"/>
    <mergeCell ref="T2:U2"/>
    <mergeCell ref="L5:N5"/>
    <mergeCell ref="L6:L7"/>
    <mergeCell ref="M6:N6"/>
    <mergeCell ref="A3:T3"/>
    <mergeCell ref="I5:K5"/>
    <mergeCell ref="R6:R7"/>
    <mergeCell ref="S6:T6"/>
    <mergeCell ref="B5:B7"/>
    <mergeCell ref="A5:A7"/>
    <mergeCell ref="D6:E6"/>
    <mergeCell ref="F6:F7"/>
    <mergeCell ref="G6:H6"/>
    <mergeCell ref="J6:K6"/>
    <mergeCell ref="C5:E5"/>
    <mergeCell ref="F5:H5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W40"/>
  <sheetViews>
    <sheetView zoomScale="120" zoomScaleNormal="120" zoomScalePageLayoutView="0" workbookViewId="0" topLeftCell="A1">
      <selection activeCell="H14" sqref="H14"/>
    </sheetView>
  </sheetViews>
  <sheetFormatPr defaultColWidth="9.140625" defaultRowHeight="12"/>
  <cols>
    <col min="1" max="1" width="12.00390625" style="38" customWidth="1"/>
    <col min="2" max="2" width="45.00390625" style="44" customWidth="1"/>
    <col min="3" max="9" width="10.28125" style="38" customWidth="1"/>
    <col min="10" max="10" width="13.140625" style="45" customWidth="1"/>
    <col min="11" max="11" width="13.28125" style="45" customWidth="1"/>
    <col min="12" max="16" width="12.28125" style="45" customWidth="1"/>
    <col min="17" max="18" width="14.28125" style="45" customWidth="1"/>
    <col min="19" max="19" width="13.140625" style="45" customWidth="1"/>
    <col min="20" max="21" width="14.421875" style="45" customWidth="1"/>
    <col min="22" max="22" width="23.421875" style="47" customWidth="1"/>
    <col min="23" max="16384" width="9.28125" style="47" customWidth="1"/>
  </cols>
  <sheetData>
    <row r="2" spans="12:23" ht="33" customHeight="1">
      <c r="L2" s="46"/>
      <c r="M2" s="46"/>
      <c r="N2" s="46"/>
      <c r="O2" s="46"/>
      <c r="R2" s="46"/>
      <c r="V2" s="67" t="s">
        <v>596</v>
      </c>
      <c r="W2" s="68"/>
    </row>
    <row r="3" spans="1:21" ht="30" customHeight="1">
      <c r="A3" s="135" t="s">
        <v>644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</row>
    <row r="4" spans="1:22" ht="22.5" customHeight="1" thickBot="1">
      <c r="A4" s="18"/>
      <c r="B4" s="53"/>
      <c r="C4" s="18"/>
      <c r="D4" s="18"/>
      <c r="E4" s="18"/>
      <c r="F4" s="18"/>
      <c r="G4" s="18"/>
      <c r="H4" s="18"/>
      <c r="I4" s="18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V4" s="20" t="s">
        <v>0</v>
      </c>
    </row>
    <row r="5" spans="1:22" ht="23.25" customHeight="1">
      <c r="A5" s="140" t="s">
        <v>1</v>
      </c>
      <c r="B5" s="137" t="s">
        <v>373</v>
      </c>
      <c r="C5" s="142" t="s">
        <v>374</v>
      </c>
      <c r="D5" s="129" t="s">
        <v>598</v>
      </c>
      <c r="E5" s="129"/>
      <c r="F5" s="129"/>
      <c r="G5" s="129" t="s">
        <v>599</v>
      </c>
      <c r="H5" s="129"/>
      <c r="I5" s="129"/>
      <c r="J5" s="129" t="s">
        <v>184</v>
      </c>
      <c r="K5" s="129"/>
      <c r="L5" s="129"/>
      <c r="M5" s="123" t="s">
        <v>600</v>
      </c>
      <c r="N5" s="123"/>
      <c r="O5" s="123"/>
      <c r="P5" s="129" t="s">
        <v>185</v>
      </c>
      <c r="Q5" s="129"/>
      <c r="R5" s="129"/>
      <c r="S5" s="129" t="s">
        <v>186</v>
      </c>
      <c r="T5" s="129"/>
      <c r="U5" s="129"/>
      <c r="V5" s="21" t="s">
        <v>601</v>
      </c>
    </row>
    <row r="6" spans="1:22" ht="24" customHeight="1">
      <c r="A6" s="141"/>
      <c r="B6" s="138"/>
      <c r="C6" s="124"/>
      <c r="D6" s="124" t="s">
        <v>4</v>
      </c>
      <c r="E6" s="124" t="s">
        <v>5</v>
      </c>
      <c r="F6" s="124"/>
      <c r="G6" s="124" t="s">
        <v>4</v>
      </c>
      <c r="H6" s="124" t="s">
        <v>5</v>
      </c>
      <c r="I6" s="124"/>
      <c r="J6" s="124" t="s">
        <v>4</v>
      </c>
      <c r="K6" s="124" t="s">
        <v>5</v>
      </c>
      <c r="L6" s="124"/>
      <c r="M6" s="124" t="s">
        <v>4</v>
      </c>
      <c r="N6" s="124" t="s">
        <v>5</v>
      </c>
      <c r="O6" s="124"/>
      <c r="P6" s="124" t="s">
        <v>4</v>
      </c>
      <c r="Q6" s="124" t="s">
        <v>5</v>
      </c>
      <c r="R6" s="124"/>
      <c r="S6" s="124" t="s">
        <v>4</v>
      </c>
      <c r="T6" s="124" t="s">
        <v>5</v>
      </c>
      <c r="U6" s="124"/>
      <c r="V6" s="130" t="s">
        <v>602</v>
      </c>
    </row>
    <row r="7" spans="1:22" ht="35.25" customHeight="1">
      <c r="A7" s="141"/>
      <c r="B7" s="138"/>
      <c r="C7" s="124"/>
      <c r="D7" s="124"/>
      <c r="E7" s="29" t="s">
        <v>6</v>
      </c>
      <c r="F7" s="29" t="s">
        <v>7</v>
      </c>
      <c r="G7" s="124"/>
      <c r="H7" s="29" t="s">
        <v>6</v>
      </c>
      <c r="I7" s="29" t="s">
        <v>7</v>
      </c>
      <c r="J7" s="124"/>
      <c r="K7" s="29" t="s">
        <v>6</v>
      </c>
      <c r="L7" s="29" t="s">
        <v>7</v>
      </c>
      <c r="M7" s="124"/>
      <c r="N7" s="29" t="s">
        <v>6</v>
      </c>
      <c r="O7" s="29" t="s">
        <v>7</v>
      </c>
      <c r="P7" s="124"/>
      <c r="Q7" s="29" t="s">
        <v>6</v>
      </c>
      <c r="R7" s="29" t="s">
        <v>7</v>
      </c>
      <c r="S7" s="124"/>
      <c r="T7" s="29" t="s">
        <v>6</v>
      </c>
      <c r="U7" s="29" t="s">
        <v>7</v>
      </c>
      <c r="V7" s="130"/>
    </row>
    <row r="8" spans="1:22" ht="20.25" customHeight="1">
      <c r="A8" s="23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1">
        <v>13</v>
      </c>
      <c r="N8" s="31">
        <v>14</v>
      </c>
      <c r="O8" s="31">
        <v>15</v>
      </c>
      <c r="P8" s="31">
        <v>16</v>
      </c>
      <c r="Q8" s="31">
        <v>17</v>
      </c>
      <c r="R8" s="31">
        <v>18</v>
      </c>
      <c r="S8" s="31">
        <v>19</v>
      </c>
      <c r="T8" s="31">
        <v>20</v>
      </c>
      <c r="U8" s="31">
        <v>21</v>
      </c>
      <c r="V8" s="22">
        <v>22</v>
      </c>
    </row>
    <row r="9" spans="1:22" s="48" customFormat="1" ht="21.75" customHeight="1">
      <c r="A9" s="35" t="s">
        <v>558</v>
      </c>
      <c r="B9" s="61" t="s">
        <v>559</v>
      </c>
      <c r="C9" s="36" t="s">
        <v>10</v>
      </c>
      <c r="D9" s="36">
        <f>SUM(E9:F9)</f>
        <v>-12330.199999999983</v>
      </c>
      <c r="E9" s="36">
        <f>SUM(E11)</f>
        <v>-68222.49999999997</v>
      </c>
      <c r="F9" s="36">
        <f>SUM(F11)</f>
        <v>55892.29999999999</v>
      </c>
      <c r="G9" s="36">
        <f>SUM(H9:I9)</f>
        <v>131481.8</v>
      </c>
      <c r="H9" s="36">
        <f>SUM(H11)</f>
        <v>0</v>
      </c>
      <c r="I9" s="36">
        <f>SUM(I11)</f>
        <v>131481.8</v>
      </c>
      <c r="J9" s="36">
        <f>SUM(K9:L9)</f>
        <v>0</v>
      </c>
      <c r="K9" s="36">
        <f>SUM(K11)</f>
        <v>0</v>
      </c>
      <c r="L9" s="36">
        <f>SUM(L11)</f>
        <v>0</v>
      </c>
      <c r="M9" s="14"/>
      <c r="N9" s="14"/>
      <c r="O9" s="14"/>
      <c r="P9" s="14"/>
      <c r="Q9" s="14"/>
      <c r="R9" s="14"/>
      <c r="S9" s="14"/>
      <c r="T9" s="14"/>
      <c r="U9" s="14"/>
      <c r="V9" s="50"/>
    </row>
    <row r="10" spans="1:22" ht="12.75" customHeight="1">
      <c r="A10" s="24"/>
      <c r="B10" s="12" t="s">
        <v>5</v>
      </c>
      <c r="C10" s="13"/>
      <c r="D10" s="13"/>
      <c r="E10" s="13"/>
      <c r="F10" s="13"/>
      <c r="G10" s="13"/>
      <c r="H10" s="13"/>
      <c r="I10" s="13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51"/>
    </row>
    <row r="11" spans="1:22" s="48" customFormat="1" ht="21.75" customHeight="1">
      <c r="A11" s="35" t="s">
        <v>560</v>
      </c>
      <c r="B11" s="61" t="s">
        <v>561</v>
      </c>
      <c r="C11" s="36" t="s">
        <v>10</v>
      </c>
      <c r="D11" s="36">
        <f>SUM(E11:F11)</f>
        <v>-12330.199999999983</v>
      </c>
      <c r="E11" s="36">
        <f>SUM(E13+E22)</f>
        <v>-68222.49999999997</v>
      </c>
      <c r="F11" s="36">
        <f>SUM(F13+F22)</f>
        <v>55892.29999999999</v>
      </c>
      <c r="G11" s="36">
        <f>SUM(H11:I11)</f>
        <v>131481.8</v>
      </c>
      <c r="H11" s="36">
        <f>SUM(H13+H22)</f>
        <v>0</v>
      </c>
      <c r="I11" s="36">
        <f>SUM(I13+I22)</f>
        <v>131481.8</v>
      </c>
      <c r="J11" s="36">
        <f>SUM(K11:L11)</f>
        <v>0</v>
      </c>
      <c r="K11" s="36">
        <f>SUM(K13+K22)</f>
        <v>0</v>
      </c>
      <c r="L11" s="36">
        <f>SUM(L13+L22)</f>
        <v>0</v>
      </c>
      <c r="M11" s="14"/>
      <c r="N11" s="14"/>
      <c r="O11" s="14"/>
      <c r="P11" s="14"/>
      <c r="Q11" s="14"/>
      <c r="R11" s="14"/>
      <c r="S11" s="14"/>
      <c r="T11" s="14"/>
      <c r="U11" s="14"/>
      <c r="V11" s="50"/>
    </row>
    <row r="12" spans="1:22" ht="12.75" customHeight="1">
      <c r="A12" s="24"/>
      <c r="B12" s="12" t="s">
        <v>5</v>
      </c>
      <c r="C12" s="13"/>
      <c r="D12" s="13"/>
      <c r="E12" s="13"/>
      <c r="F12" s="13"/>
      <c r="G12" s="13"/>
      <c r="H12" s="13"/>
      <c r="I12" s="13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51"/>
    </row>
    <row r="13" spans="1:22" s="48" customFormat="1" ht="21.75" customHeight="1">
      <c r="A13" s="35" t="s">
        <v>562</v>
      </c>
      <c r="B13" s="61" t="s">
        <v>563</v>
      </c>
      <c r="C13" s="36" t="s">
        <v>10</v>
      </c>
      <c r="D13" s="36">
        <f>SUM(E13:F13)</f>
        <v>0</v>
      </c>
      <c r="E13" s="36">
        <f>SUM(E15)</f>
        <v>0</v>
      </c>
      <c r="F13" s="36">
        <f>SUM(F15)</f>
        <v>0</v>
      </c>
      <c r="G13" s="36">
        <f>SUM(H13:I13)</f>
        <v>0</v>
      </c>
      <c r="H13" s="36">
        <f>SUM(H15)</f>
        <v>0</v>
      </c>
      <c r="I13" s="36">
        <f>SUM(I15)</f>
        <v>0</v>
      </c>
      <c r="J13" s="36">
        <f>SUM(K13:L13)</f>
        <v>0</v>
      </c>
      <c r="K13" s="36">
        <f>SUM(K15)</f>
        <v>0</v>
      </c>
      <c r="L13" s="36">
        <f>SUM(L15)</f>
        <v>0</v>
      </c>
      <c r="M13" s="14"/>
      <c r="N13" s="14"/>
      <c r="O13" s="14"/>
      <c r="P13" s="14"/>
      <c r="Q13" s="14"/>
      <c r="R13" s="14"/>
      <c r="S13" s="14"/>
      <c r="T13" s="14"/>
      <c r="U13" s="14"/>
      <c r="V13" s="50"/>
    </row>
    <row r="14" spans="1:22" ht="12.75" customHeight="1">
      <c r="A14" s="24"/>
      <c r="B14" s="12" t="s">
        <v>5</v>
      </c>
      <c r="C14" s="13"/>
      <c r="D14" s="13"/>
      <c r="E14" s="13"/>
      <c r="F14" s="13"/>
      <c r="G14" s="13"/>
      <c r="H14" s="13"/>
      <c r="I14" s="13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51"/>
    </row>
    <row r="15" spans="1:22" ht="30" customHeight="1">
      <c r="A15" s="24" t="s">
        <v>564</v>
      </c>
      <c r="B15" s="12" t="s">
        <v>565</v>
      </c>
      <c r="C15" s="13" t="s">
        <v>10</v>
      </c>
      <c r="D15" s="13"/>
      <c r="E15" s="13"/>
      <c r="F15" s="13"/>
      <c r="G15" s="13"/>
      <c r="H15" s="13"/>
      <c r="I15" s="13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51"/>
    </row>
    <row r="16" spans="1:22" ht="12.75" customHeight="1">
      <c r="A16" s="24"/>
      <c r="B16" s="12" t="s">
        <v>5</v>
      </c>
      <c r="C16" s="13"/>
      <c r="D16" s="13"/>
      <c r="E16" s="13"/>
      <c r="F16" s="13"/>
      <c r="G16" s="13"/>
      <c r="H16" s="13"/>
      <c r="I16" s="13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51"/>
    </row>
    <row r="17" spans="1:22" ht="16.5" customHeight="1">
      <c r="A17" s="24" t="s">
        <v>550</v>
      </c>
      <c r="B17" s="12" t="s">
        <v>566</v>
      </c>
      <c r="C17" s="13" t="s">
        <v>10</v>
      </c>
      <c r="D17" s="13"/>
      <c r="E17" s="13"/>
      <c r="F17" s="13"/>
      <c r="G17" s="13"/>
      <c r="H17" s="13"/>
      <c r="I17" s="13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51"/>
    </row>
    <row r="18" spans="1:22" ht="17.25" customHeight="1">
      <c r="A18" s="24"/>
      <c r="B18" s="12" t="s">
        <v>5</v>
      </c>
      <c r="C18" s="13"/>
      <c r="D18" s="13"/>
      <c r="E18" s="13"/>
      <c r="F18" s="13"/>
      <c r="G18" s="13"/>
      <c r="H18" s="13"/>
      <c r="I18" s="13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51"/>
    </row>
    <row r="19" spans="1:22" ht="18" customHeight="1">
      <c r="A19" s="24" t="s">
        <v>567</v>
      </c>
      <c r="B19" s="12" t="s">
        <v>568</v>
      </c>
      <c r="C19" s="13" t="s">
        <v>569</v>
      </c>
      <c r="D19" s="13"/>
      <c r="E19" s="13"/>
      <c r="F19" s="13"/>
      <c r="G19" s="13"/>
      <c r="H19" s="13"/>
      <c r="I19" s="13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51"/>
    </row>
    <row r="20" spans="1:22" ht="18.75" customHeight="1">
      <c r="A20" s="24"/>
      <c r="B20" s="12" t="s">
        <v>202</v>
      </c>
      <c r="C20" s="13"/>
      <c r="D20" s="13"/>
      <c r="E20" s="13"/>
      <c r="F20" s="13"/>
      <c r="G20" s="13"/>
      <c r="H20" s="13"/>
      <c r="I20" s="13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51"/>
    </row>
    <row r="21" spans="1:22" ht="21" customHeight="1">
      <c r="A21" s="24" t="s">
        <v>570</v>
      </c>
      <c r="B21" s="69" t="s">
        <v>571</v>
      </c>
      <c r="C21" s="13" t="s">
        <v>10</v>
      </c>
      <c r="D21" s="13"/>
      <c r="E21" s="13"/>
      <c r="F21" s="13"/>
      <c r="G21" s="13"/>
      <c r="H21" s="13"/>
      <c r="I21" s="13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51"/>
    </row>
    <row r="22" spans="1:22" s="48" customFormat="1" ht="21.75" customHeight="1">
      <c r="A22" s="35" t="s">
        <v>572</v>
      </c>
      <c r="B22" s="61" t="s">
        <v>573</v>
      </c>
      <c r="C22" s="36" t="s">
        <v>10</v>
      </c>
      <c r="D22" s="42">
        <f>SUM(D24+D27+D40)</f>
        <v>-12330.199999999983</v>
      </c>
      <c r="E22" s="42">
        <f>SUM(E27+E40)</f>
        <v>-68222.49999999997</v>
      </c>
      <c r="F22" s="41">
        <f>SUM(F24+F27+F40)</f>
        <v>55892.29999999999</v>
      </c>
      <c r="G22" s="42">
        <f>SUM(G24+G27+G40)</f>
        <v>131481.8</v>
      </c>
      <c r="H22" s="42">
        <f>SUM(H27+H40)</f>
        <v>0</v>
      </c>
      <c r="I22" s="41">
        <f>SUM(I24+I27+I40)</f>
        <v>131481.8</v>
      </c>
      <c r="J22" s="42">
        <f>SUM(J24+J27+J40)</f>
        <v>0</v>
      </c>
      <c r="K22" s="42">
        <f>SUM(K27+K40)</f>
        <v>0</v>
      </c>
      <c r="L22" s="41">
        <f>SUM(L24+L27+L40)</f>
        <v>0</v>
      </c>
      <c r="M22" s="14"/>
      <c r="N22" s="14"/>
      <c r="O22" s="14"/>
      <c r="P22" s="14"/>
      <c r="Q22" s="14"/>
      <c r="R22" s="14"/>
      <c r="S22" s="14"/>
      <c r="T22" s="14"/>
      <c r="U22" s="14"/>
      <c r="V22" s="50"/>
    </row>
    <row r="23" spans="1:22" ht="12.75" customHeight="1">
      <c r="A23" s="24"/>
      <c r="B23" s="12" t="s">
        <v>5</v>
      </c>
      <c r="C23" s="13"/>
      <c r="D23" s="13"/>
      <c r="E23" s="13"/>
      <c r="F23" s="13"/>
      <c r="G23" s="13"/>
      <c r="H23" s="13"/>
      <c r="I23" s="13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51"/>
    </row>
    <row r="24" spans="1:22" ht="30.75" customHeight="1">
      <c r="A24" s="24" t="s">
        <v>574</v>
      </c>
      <c r="B24" s="12" t="s">
        <v>631</v>
      </c>
      <c r="C24" s="13" t="s">
        <v>10</v>
      </c>
      <c r="D24" s="13"/>
      <c r="E24" s="13"/>
      <c r="F24" s="11"/>
      <c r="G24" s="13"/>
      <c r="H24" s="13"/>
      <c r="I24" s="13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51"/>
    </row>
    <row r="25" spans="1:22" ht="12.75" customHeight="1">
      <c r="A25" s="24"/>
      <c r="B25" s="12" t="s">
        <v>5</v>
      </c>
      <c r="C25" s="13"/>
      <c r="D25" s="13"/>
      <c r="E25" s="13"/>
      <c r="F25" s="13"/>
      <c r="G25" s="13"/>
      <c r="H25" s="13"/>
      <c r="I25" s="13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51"/>
    </row>
    <row r="26" spans="1:22" ht="29.25" customHeight="1">
      <c r="A26" s="24" t="s">
        <v>575</v>
      </c>
      <c r="B26" s="69" t="s">
        <v>576</v>
      </c>
      <c r="C26" s="13" t="s">
        <v>577</v>
      </c>
      <c r="D26" s="13"/>
      <c r="E26" s="13"/>
      <c r="F26" s="13"/>
      <c r="G26" s="13"/>
      <c r="H26" s="13"/>
      <c r="I26" s="13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51"/>
    </row>
    <row r="27" spans="1:22" s="48" customFormat="1" ht="28.5" customHeight="1">
      <c r="A27" s="35" t="s">
        <v>578</v>
      </c>
      <c r="B27" s="61" t="s">
        <v>579</v>
      </c>
      <c r="C27" s="36" t="s">
        <v>10</v>
      </c>
      <c r="D27" s="36">
        <f>SUM(E27:F27)</f>
        <v>175779.1</v>
      </c>
      <c r="E27" s="36">
        <f>SUM(E29+E36-E32)</f>
        <v>2433.4000000000233</v>
      </c>
      <c r="F27" s="36">
        <f>SUM(F29+F36-F32)</f>
        <v>173345.69999999998</v>
      </c>
      <c r="G27" s="36">
        <f>SUM(H27:I27)</f>
        <v>131481.8</v>
      </c>
      <c r="H27" s="36">
        <f>SUM(H29+H36-H32)</f>
        <v>0</v>
      </c>
      <c r="I27" s="42">
        <f>SUM(I29+I36-I32)</f>
        <v>131481.8</v>
      </c>
      <c r="J27" s="36">
        <f>SUM(K27:L27)</f>
        <v>0</v>
      </c>
      <c r="K27" s="36">
        <f>SUM(K29+K36-K32)</f>
        <v>0</v>
      </c>
      <c r="L27" s="36">
        <f>SUM(L29+L36-L32)</f>
        <v>0</v>
      </c>
      <c r="M27" s="14"/>
      <c r="N27" s="14"/>
      <c r="O27" s="14"/>
      <c r="P27" s="14"/>
      <c r="Q27" s="14"/>
      <c r="R27" s="14"/>
      <c r="S27" s="14"/>
      <c r="T27" s="14"/>
      <c r="U27" s="14"/>
      <c r="V27" s="50"/>
    </row>
    <row r="28" spans="1:22" ht="12.75" customHeight="1">
      <c r="A28" s="24"/>
      <c r="B28" s="12" t="s">
        <v>5</v>
      </c>
      <c r="C28" s="13"/>
      <c r="D28" s="13"/>
      <c r="E28" s="13"/>
      <c r="F28" s="13"/>
      <c r="G28" s="13"/>
      <c r="H28" s="13"/>
      <c r="I28" s="13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51"/>
    </row>
    <row r="29" spans="1:22" ht="33" customHeight="1">
      <c r="A29" s="24" t="s">
        <v>580</v>
      </c>
      <c r="B29" s="12" t="s">
        <v>581</v>
      </c>
      <c r="C29" s="13" t="s">
        <v>582</v>
      </c>
      <c r="D29" s="13">
        <f>SUM(E29:F29)</f>
        <v>135777.2</v>
      </c>
      <c r="E29" s="13">
        <f>SUM(E33+E35)</f>
        <v>135777.2</v>
      </c>
      <c r="F29" s="13"/>
      <c r="G29" s="13">
        <f>SUM(H29:I29)</f>
        <v>0</v>
      </c>
      <c r="H29" s="13">
        <f>SUM(H33+H35)</f>
        <v>0</v>
      </c>
      <c r="I29" s="13"/>
      <c r="J29" s="13">
        <f>SUM(K29:L29)</f>
        <v>0</v>
      </c>
      <c r="K29" s="13">
        <f>SUM(K33+K35)</f>
        <v>0</v>
      </c>
      <c r="L29" s="13"/>
      <c r="M29" s="14"/>
      <c r="N29" s="14"/>
      <c r="O29" s="14"/>
      <c r="P29" s="14"/>
      <c r="Q29" s="14"/>
      <c r="R29" s="14"/>
      <c r="S29" s="14"/>
      <c r="T29" s="14"/>
      <c r="U29" s="14"/>
      <c r="V29" s="51"/>
    </row>
    <row r="30" spans="1:22" ht="18" customHeight="1">
      <c r="A30" s="24"/>
      <c r="B30" s="12" t="s">
        <v>202</v>
      </c>
      <c r="C30" s="13"/>
      <c r="D30" s="13"/>
      <c r="E30" s="13"/>
      <c r="F30" s="13"/>
      <c r="G30" s="13"/>
      <c r="H30" s="13"/>
      <c r="I30" s="13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51"/>
    </row>
    <row r="31" spans="1:22" ht="48.75" customHeight="1">
      <c r="A31" s="24" t="s">
        <v>583</v>
      </c>
      <c r="B31" s="69" t="s">
        <v>584</v>
      </c>
      <c r="C31" s="13" t="s">
        <v>10</v>
      </c>
      <c r="D31" s="13">
        <f>SUM(E31)</f>
        <v>2433.4</v>
      </c>
      <c r="E31" s="13">
        <v>2433.4</v>
      </c>
      <c r="F31" s="13"/>
      <c r="G31" s="13">
        <f>SUM(H31)</f>
        <v>0</v>
      </c>
      <c r="H31" s="13"/>
      <c r="I31" s="13"/>
      <c r="J31" s="13">
        <f>SUM(K31)</f>
        <v>0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51"/>
    </row>
    <row r="32" spans="1:22" ht="26.25" customHeight="1">
      <c r="A32" s="24" t="s">
        <v>585</v>
      </c>
      <c r="B32" s="69" t="s">
        <v>586</v>
      </c>
      <c r="C32" s="13" t="s">
        <v>10</v>
      </c>
      <c r="D32" s="13">
        <f>SUM(E32)</f>
        <v>133343.8</v>
      </c>
      <c r="E32" s="13">
        <v>133343.8</v>
      </c>
      <c r="F32" s="13"/>
      <c r="G32" s="13">
        <f>SUM(H32)</f>
        <v>0</v>
      </c>
      <c r="H32" s="13"/>
      <c r="I32" s="13"/>
      <c r="J32" s="13">
        <f>SUM(K32)</f>
        <v>0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51"/>
    </row>
    <row r="33" spans="1:22" ht="27.75" customHeight="1">
      <c r="A33" s="24" t="s">
        <v>587</v>
      </c>
      <c r="B33" s="12" t="s">
        <v>588</v>
      </c>
      <c r="C33" s="13" t="s">
        <v>589</v>
      </c>
      <c r="D33" s="13">
        <f>SUM(E33)</f>
        <v>135777.2</v>
      </c>
      <c r="E33" s="13">
        <v>135777.2</v>
      </c>
      <c r="F33" s="13"/>
      <c r="G33" s="13">
        <f>SUM(H33)</f>
        <v>0</v>
      </c>
      <c r="H33" s="13"/>
      <c r="I33" s="13"/>
      <c r="J33" s="13">
        <f>SUM(K33)</f>
        <v>0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51"/>
    </row>
    <row r="34" spans="1:22" ht="12.75" customHeight="1">
      <c r="A34" s="24"/>
      <c r="B34" s="12" t="s">
        <v>202</v>
      </c>
      <c r="C34" s="13"/>
      <c r="D34" s="13"/>
      <c r="E34" s="13"/>
      <c r="F34" s="13"/>
      <c r="G34" s="13"/>
      <c r="H34" s="13"/>
      <c r="I34" s="13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51"/>
    </row>
    <row r="35" spans="1:22" ht="36.75" customHeight="1">
      <c r="A35" s="24" t="s">
        <v>590</v>
      </c>
      <c r="B35" s="69" t="s">
        <v>591</v>
      </c>
      <c r="C35" s="13" t="s">
        <v>10</v>
      </c>
      <c r="D35" s="13"/>
      <c r="E35" s="13"/>
      <c r="F35" s="13"/>
      <c r="G35" s="13"/>
      <c r="H35" s="13"/>
      <c r="I35" s="13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51"/>
    </row>
    <row r="36" spans="1:22" ht="36.75" customHeight="1" thickBot="1">
      <c r="A36" s="27" t="s">
        <v>592</v>
      </c>
      <c r="B36" s="70" t="s">
        <v>633</v>
      </c>
      <c r="C36" s="15" t="s">
        <v>10</v>
      </c>
      <c r="D36" s="15">
        <f>SUM(E36:F36)</f>
        <v>173345.69999999998</v>
      </c>
      <c r="E36" s="15"/>
      <c r="F36" s="16">
        <f>SUM(F37+F39)</f>
        <v>173345.69999999998</v>
      </c>
      <c r="G36" s="15">
        <f>SUM(H36:I36)</f>
        <v>131481.8</v>
      </c>
      <c r="H36" s="15"/>
      <c r="I36" s="16">
        <f>SUM(I37+I39)</f>
        <v>131481.8</v>
      </c>
      <c r="J36" s="15">
        <f>SUM(K36:L36)</f>
        <v>0</v>
      </c>
      <c r="K36" s="15"/>
      <c r="L36" s="16">
        <f>SUM(L37+L39)</f>
        <v>0</v>
      </c>
      <c r="M36" s="28"/>
      <c r="N36" s="28"/>
      <c r="O36" s="28"/>
      <c r="P36" s="28"/>
      <c r="Q36" s="28"/>
      <c r="R36" s="28"/>
      <c r="S36" s="28"/>
      <c r="T36" s="28"/>
      <c r="U36" s="28"/>
      <c r="V36" s="52"/>
    </row>
    <row r="37" spans="1:22" ht="36.75" customHeight="1" thickBot="1">
      <c r="A37" s="24">
        <v>8197</v>
      </c>
      <c r="B37" s="69" t="s">
        <v>591</v>
      </c>
      <c r="C37" s="13" t="s">
        <v>10</v>
      </c>
      <c r="D37" s="15">
        <f>SUM(E37:F37)</f>
        <v>40001.9</v>
      </c>
      <c r="E37" s="13"/>
      <c r="F37" s="11">
        <f>SUM(F38)</f>
        <v>40001.9</v>
      </c>
      <c r="G37" s="15">
        <f>SUM(H37:I37)</f>
        <v>10664.9</v>
      </c>
      <c r="H37" s="13"/>
      <c r="I37" s="11">
        <f>SUM(I38:J38)</f>
        <v>10664.9</v>
      </c>
      <c r="J37" s="15">
        <f>SUM(K37:L37)</f>
        <v>0</v>
      </c>
      <c r="K37" s="13"/>
      <c r="L37" s="11">
        <f>SUM(L38:M38)</f>
        <v>0</v>
      </c>
      <c r="M37" s="14"/>
      <c r="N37" s="14"/>
      <c r="O37" s="14"/>
      <c r="P37" s="14"/>
      <c r="Q37" s="14"/>
      <c r="R37" s="14"/>
      <c r="S37" s="14"/>
      <c r="T37" s="14"/>
      <c r="U37" s="14"/>
      <c r="V37" s="51"/>
    </row>
    <row r="38" spans="1:22" ht="36.75" customHeight="1" thickBot="1">
      <c r="A38" s="27">
        <v>8198</v>
      </c>
      <c r="B38" s="70" t="s">
        <v>632</v>
      </c>
      <c r="C38" s="15" t="s">
        <v>10</v>
      </c>
      <c r="D38" s="15">
        <f>SUM(E38:F38)</f>
        <v>40001.9</v>
      </c>
      <c r="E38" s="15"/>
      <c r="F38" s="16">
        <v>40001.9</v>
      </c>
      <c r="G38" s="15">
        <f>SUM(H38:I38)</f>
        <v>10664.9</v>
      </c>
      <c r="H38" s="15"/>
      <c r="I38" s="16">
        <v>10664.9</v>
      </c>
      <c r="J38" s="15">
        <f>SUM(K38:L38)</f>
        <v>0</v>
      </c>
      <c r="K38" s="15"/>
      <c r="L38" s="15"/>
      <c r="M38" s="28"/>
      <c r="N38" s="28"/>
      <c r="O38" s="28"/>
      <c r="P38" s="28"/>
      <c r="Q38" s="28"/>
      <c r="R38" s="28"/>
      <c r="S38" s="28"/>
      <c r="T38" s="28"/>
      <c r="U38" s="28"/>
      <c r="V38" s="52"/>
    </row>
    <row r="39" spans="1:22" ht="36.75" customHeight="1" thickBot="1">
      <c r="A39" s="24">
        <v>8200</v>
      </c>
      <c r="B39" s="69" t="s">
        <v>634</v>
      </c>
      <c r="C39" s="13" t="s">
        <v>10</v>
      </c>
      <c r="D39" s="15">
        <f>SUM(E39:F39)</f>
        <v>133343.8</v>
      </c>
      <c r="E39" s="13"/>
      <c r="F39" s="11">
        <f>SUM(E32)</f>
        <v>133343.8</v>
      </c>
      <c r="G39" s="15">
        <f>SUM(H39:I39)</f>
        <v>120816.9</v>
      </c>
      <c r="H39" s="13"/>
      <c r="I39" s="11">
        <v>120816.9</v>
      </c>
      <c r="J39" s="15">
        <f>SUM(K39:L39)</f>
        <v>0</v>
      </c>
      <c r="K39" s="13"/>
      <c r="L39" s="11">
        <f>SUM(K32)</f>
        <v>0</v>
      </c>
      <c r="M39" s="14"/>
      <c r="N39" s="14"/>
      <c r="O39" s="14"/>
      <c r="P39" s="14"/>
      <c r="Q39" s="14"/>
      <c r="R39" s="14"/>
      <c r="S39" s="14"/>
      <c r="T39" s="14"/>
      <c r="U39" s="14"/>
      <c r="V39" s="51"/>
    </row>
    <row r="40" spans="1:22" ht="36.75" customHeight="1" thickBot="1">
      <c r="A40" s="27">
        <v>8203</v>
      </c>
      <c r="B40" s="70"/>
      <c r="C40" s="15" t="s">
        <v>10</v>
      </c>
      <c r="D40" s="15">
        <f>SUM(E40:F40)</f>
        <v>-188109.3</v>
      </c>
      <c r="E40" s="15">
        <v>-70655.9</v>
      </c>
      <c r="F40" s="16">
        <v>-117453.4</v>
      </c>
      <c r="G40" s="15">
        <f>SUM(H40:I40)</f>
        <v>0</v>
      </c>
      <c r="H40" s="15"/>
      <c r="I40" s="15"/>
      <c r="J40" s="15">
        <f>SUM(K40:L40)</f>
        <v>0</v>
      </c>
      <c r="K40" s="15"/>
      <c r="L40" s="15"/>
      <c r="M40" s="28"/>
      <c r="N40" s="28"/>
      <c r="O40" s="28"/>
      <c r="P40" s="28"/>
      <c r="Q40" s="28"/>
      <c r="R40" s="28"/>
      <c r="S40" s="28"/>
      <c r="T40" s="28"/>
      <c r="U40" s="28"/>
      <c r="V40" s="52"/>
    </row>
  </sheetData>
  <sheetProtection/>
  <mergeCells count="23">
    <mergeCell ref="V6:V7"/>
    <mergeCell ref="Q6:R6"/>
    <mergeCell ref="S6:S7"/>
    <mergeCell ref="T6:U6"/>
    <mergeCell ref="M5:O5"/>
    <mergeCell ref="M6:M7"/>
    <mergeCell ref="N6:O6"/>
    <mergeCell ref="D5:F5"/>
    <mergeCell ref="G5:I5"/>
    <mergeCell ref="D6:D7"/>
    <mergeCell ref="E6:F6"/>
    <mergeCell ref="G6:G7"/>
    <mergeCell ref="H6:I6"/>
    <mergeCell ref="B5:B7"/>
    <mergeCell ref="A5:A7"/>
    <mergeCell ref="A3:U3"/>
    <mergeCell ref="J5:L5"/>
    <mergeCell ref="P5:R5"/>
    <mergeCell ref="S5:U5"/>
    <mergeCell ref="J6:J7"/>
    <mergeCell ref="K6:L6"/>
    <mergeCell ref="P6:P7"/>
    <mergeCell ref="C5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User</cp:lastModifiedBy>
  <cp:lastPrinted>2022-09-16T08:09:09Z</cp:lastPrinted>
  <dcterms:created xsi:type="dcterms:W3CDTF">2022-06-16T10:33:45Z</dcterms:created>
  <dcterms:modified xsi:type="dcterms:W3CDTF">2022-09-16T10:58:21Z</dcterms:modified>
  <cp:category/>
  <cp:version/>
  <cp:contentType/>
  <cp:contentStatus/>
</cp:coreProperties>
</file>